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harts/chart5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reikine_nuclera\Downloads\"/>
    </mc:Choice>
  </mc:AlternateContent>
  <xr:revisionPtr revIDLastSave="0" documentId="8_{B8F9BB99-CEC4-4460-AB6E-34657A40D7F6}" xr6:coauthVersionLast="47" xr6:coauthVersionMax="47" xr10:uidLastSave="{00000000-0000-0000-0000-000000000000}"/>
  <bookViews>
    <workbookView xWindow="-3970" yWindow="-20090" windowWidth="29040" windowHeight="16440" tabRatio="806" xr2:uid="{00000000-000D-0000-FFFF-FFFF00000000}"/>
  </bookViews>
  <sheets>
    <sheet name="Template Guidance" sheetId="20" r:id="rId1"/>
    <sheet name="ChartMaker" sheetId="16" state="hidden" r:id="rId2"/>
    <sheet name="1. Enter experiment details" sheetId="4" r:id="rId3"/>
    <sheet name="2. Print plate map" sheetId="19" r:id="rId4"/>
    <sheet name="3. Paste report.csv here" sheetId="1" r:id="rId5"/>
    <sheet name="4. Output" sheetId="6" r:id="rId6"/>
    <sheet name="5. Charts" sheetId="8" r:id="rId7"/>
  </sheets>
  <definedNames>
    <definedName name="_xlnm._FilterDatabase" localSheetId="6" hidden="1">'5. Charts'!$A$57:$K$145</definedName>
    <definedName name="_xlnm.Print_Area" localSheetId="2">'1. Enter experiment details'!$F$3:$U$64</definedName>
    <definedName name="_xlnm.Print_Area" localSheetId="3">'2. Print plate map'!$A$1:$O$53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4" l="1"/>
  <c r="K10" i="4"/>
  <c r="K6" i="4"/>
  <c r="K5" i="4"/>
  <c r="K7" i="4"/>
  <c r="K8" i="4"/>
  <c r="K9" i="4"/>
  <c r="K11" i="4"/>
  <c r="K13" i="4"/>
  <c r="K14" i="4"/>
  <c r="K15" i="4"/>
  <c r="J6" i="4" l="1"/>
  <c r="B29" i="8" s="1"/>
  <c r="H33" i="19"/>
  <c r="L155" i="6"/>
  <c r="L64" i="6"/>
  <c r="K155" i="6"/>
  <c r="J155" i="6"/>
  <c r="I155" i="6"/>
  <c r="K64" i="6"/>
  <c r="J64" i="6"/>
  <c r="I64" i="6"/>
  <c r="I34" i="19"/>
  <c r="I35" i="19"/>
  <c r="I36" i="19"/>
  <c r="I37" i="19"/>
  <c r="I38" i="19"/>
  <c r="I39" i="19"/>
  <c r="I40" i="19"/>
  <c r="I33" i="19"/>
  <c r="H34" i="19"/>
  <c r="H35" i="19"/>
  <c r="H36" i="19"/>
  <c r="H37" i="19"/>
  <c r="H38" i="19"/>
  <c r="H39" i="19"/>
  <c r="H40" i="19"/>
  <c r="F243" i="6" l="1"/>
  <c r="E243" i="6"/>
  <c r="G145" i="8" s="1"/>
  <c r="D243" i="6"/>
  <c r="C243" i="6"/>
  <c r="A243" i="6"/>
  <c r="F242" i="6"/>
  <c r="E242" i="6"/>
  <c r="D242" i="6"/>
  <c r="C242" i="6"/>
  <c r="A242" i="6"/>
  <c r="F241" i="6"/>
  <c r="E241" i="6"/>
  <c r="G143" i="8" s="1"/>
  <c r="D241" i="6"/>
  <c r="C241" i="6"/>
  <c r="A241" i="6"/>
  <c r="F240" i="6"/>
  <c r="E240" i="6"/>
  <c r="G142" i="8" s="1"/>
  <c r="D240" i="6"/>
  <c r="C240" i="6"/>
  <c r="A240" i="6"/>
  <c r="F239" i="6"/>
  <c r="E239" i="6"/>
  <c r="D239" i="6"/>
  <c r="C239" i="6"/>
  <c r="A239" i="6"/>
  <c r="F238" i="6"/>
  <c r="E238" i="6"/>
  <c r="G140" i="8" s="1"/>
  <c r="D238" i="6"/>
  <c r="C238" i="6"/>
  <c r="A238" i="6"/>
  <c r="F237" i="6"/>
  <c r="E237" i="6"/>
  <c r="G139" i="8" s="1"/>
  <c r="D237" i="6"/>
  <c r="C237" i="6"/>
  <c r="A237" i="6"/>
  <c r="F236" i="6"/>
  <c r="E236" i="6"/>
  <c r="G138" i="8" s="1"/>
  <c r="D236" i="6"/>
  <c r="C236" i="6"/>
  <c r="A236" i="6"/>
  <c r="F235" i="6"/>
  <c r="E235" i="6"/>
  <c r="G137" i="8" s="1"/>
  <c r="D235" i="6"/>
  <c r="C235" i="6"/>
  <c r="B235" i="6" s="1"/>
  <c r="A235" i="6"/>
  <c r="F234" i="6"/>
  <c r="E234" i="6"/>
  <c r="D234" i="6"/>
  <c r="C234" i="6"/>
  <c r="A234" i="6"/>
  <c r="F233" i="6"/>
  <c r="E233" i="6"/>
  <c r="D233" i="6"/>
  <c r="C233" i="6"/>
  <c r="A233" i="6"/>
  <c r="F232" i="6"/>
  <c r="E232" i="6"/>
  <c r="G134" i="8" s="1"/>
  <c r="D232" i="6"/>
  <c r="C232" i="6"/>
  <c r="A232" i="6"/>
  <c r="F231" i="6"/>
  <c r="E231" i="6"/>
  <c r="G133" i="8" s="1"/>
  <c r="D231" i="6"/>
  <c r="C231" i="6"/>
  <c r="A231" i="6"/>
  <c r="F230" i="6"/>
  <c r="E230" i="6"/>
  <c r="D230" i="6"/>
  <c r="C230" i="6"/>
  <c r="A230" i="6"/>
  <c r="F229" i="6"/>
  <c r="E229" i="6"/>
  <c r="G131" i="8" s="1"/>
  <c r="D229" i="6"/>
  <c r="C229" i="6"/>
  <c r="A229" i="6"/>
  <c r="F228" i="6"/>
  <c r="E228" i="6"/>
  <c r="G130" i="8" s="1"/>
  <c r="D228" i="6"/>
  <c r="C228" i="6"/>
  <c r="A228" i="6"/>
  <c r="F227" i="6"/>
  <c r="E227" i="6"/>
  <c r="D227" i="6"/>
  <c r="C227" i="6"/>
  <c r="A227" i="6"/>
  <c r="F226" i="6"/>
  <c r="E226" i="6"/>
  <c r="G128" i="8" s="1"/>
  <c r="D226" i="6"/>
  <c r="C226" i="6"/>
  <c r="A226" i="6"/>
  <c r="F225" i="6"/>
  <c r="E225" i="6"/>
  <c r="G127" i="8" s="1"/>
  <c r="D225" i="6"/>
  <c r="C225" i="6"/>
  <c r="A225" i="6"/>
  <c r="F224" i="6"/>
  <c r="E224" i="6"/>
  <c r="G126" i="8" s="1"/>
  <c r="D224" i="6"/>
  <c r="C224" i="6"/>
  <c r="B224" i="6"/>
  <c r="A224" i="6"/>
  <c r="F223" i="6"/>
  <c r="E223" i="6"/>
  <c r="G125" i="8" s="1"/>
  <c r="D223" i="6"/>
  <c r="C223" i="6"/>
  <c r="A223" i="6"/>
  <c r="F222" i="6"/>
  <c r="E222" i="6"/>
  <c r="D222" i="6"/>
  <c r="C222" i="6"/>
  <c r="A222" i="6"/>
  <c r="F221" i="6"/>
  <c r="E221" i="6"/>
  <c r="D221" i="6"/>
  <c r="C221" i="6"/>
  <c r="A221" i="6"/>
  <c r="F220" i="6"/>
  <c r="E220" i="6"/>
  <c r="G122" i="8" s="1"/>
  <c r="D220" i="6"/>
  <c r="C220" i="6"/>
  <c r="A220" i="6"/>
  <c r="F219" i="6"/>
  <c r="E219" i="6"/>
  <c r="G121" i="8" s="1"/>
  <c r="D219" i="6"/>
  <c r="C219" i="6"/>
  <c r="A219" i="6"/>
  <c r="F218" i="6"/>
  <c r="E218" i="6"/>
  <c r="D218" i="6"/>
  <c r="C218" i="6"/>
  <c r="A218" i="6"/>
  <c r="F217" i="6"/>
  <c r="E217" i="6"/>
  <c r="G119" i="8" s="1"/>
  <c r="D217" i="6"/>
  <c r="C217" i="6"/>
  <c r="A217" i="6"/>
  <c r="F216" i="6"/>
  <c r="E216" i="6"/>
  <c r="G118" i="8" s="1"/>
  <c r="D216" i="6"/>
  <c r="C216" i="6"/>
  <c r="A216" i="6"/>
  <c r="F215" i="6"/>
  <c r="E215" i="6"/>
  <c r="D215" i="6"/>
  <c r="C215" i="6"/>
  <c r="A215" i="6"/>
  <c r="F214" i="6"/>
  <c r="E214" i="6"/>
  <c r="G116" i="8" s="1"/>
  <c r="D214" i="6"/>
  <c r="C214" i="6"/>
  <c r="A214" i="6"/>
  <c r="F213" i="6"/>
  <c r="E213" i="6"/>
  <c r="G115" i="8" s="1"/>
  <c r="D213" i="6"/>
  <c r="C213" i="6"/>
  <c r="B213" i="6" s="1"/>
  <c r="A213" i="6"/>
  <c r="F212" i="6"/>
  <c r="E212" i="6"/>
  <c r="G114" i="8" s="1"/>
  <c r="D212" i="6"/>
  <c r="C212" i="6"/>
  <c r="A212" i="6"/>
  <c r="F211" i="6"/>
  <c r="E211" i="6"/>
  <c r="G113" i="8" s="1"/>
  <c r="D211" i="6"/>
  <c r="C211" i="6"/>
  <c r="A211" i="6"/>
  <c r="F210" i="6"/>
  <c r="E210" i="6"/>
  <c r="D210" i="6"/>
  <c r="C210" i="6"/>
  <c r="A210" i="6"/>
  <c r="F209" i="6"/>
  <c r="E209" i="6"/>
  <c r="D209" i="6"/>
  <c r="C209" i="6"/>
  <c r="A209" i="6"/>
  <c r="F208" i="6"/>
  <c r="E208" i="6"/>
  <c r="G110" i="8" s="1"/>
  <c r="D208" i="6"/>
  <c r="C208" i="6"/>
  <c r="A208" i="6"/>
  <c r="F207" i="6"/>
  <c r="E207" i="6"/>
  <c r="G109" i="8" s="1"/>
  <c r="D207" i="6"/>
  <c r="C207" i="6"/>
  <c r="A207" i="6"/>
  <c r="F206" i="6"/>
  <c r="E206" i="6"/>
  <c r="D206" i="6"/>
  <c r="C206" i="6"/>
  <c r="A206" i="6"/>
  <c r="F205" i="6"/>
  <c r="E205" i="6"/>
  <c r="G107" i="8" s="1"/>
  <c r="D205" i="6"/>
  <c r="C205" i="6"/>
  <c r="A205" i="6"/>
  <c r="F204" i="6"/>
  <c r="E204" i="6"/>
  <c r="G106" i="8" s="1"/>
  <c r="D204" i="6"/>
  <c r="C204" i="6"/>
  <c r="A204" i="6"/>
  <c r="F203" i="6"/>
  <c r="E203" i="6"/>
  <c r="D203" i="6"/>
  <c r="C203" i="6"/>
  <c r="A203" i="6"/>
  <c r="F202" i="6"/>
  <c r="E202" i="6"/>
  <c r="G104" i="8" s="1"/>
  <c r="D202" i="6"/>
  <c r="C202" i="6"/>
  <c r="B202" i="6" s="1"/>
  <c r="A202" i="6"/>
  <c r="F201" i="6"/>
  <c r="E201" i="6"/>
  <c r="G103" i="8" s="1"/>
  <c r="D201" i="6"/>
  <c r="C201" i="6"/>
  <c r="A201" i="6"/>
  <c r="F200" i="6"/>
  <c r="E200" i="6"/>
  <c r="G102" i="8" s="1"/>
  <c r="D200" i="6"/>
  <c r="C200" i="6"/>
  <c r="A200" i="6"/>
  <c r="F199" i="6"/>
  <c r="E199" i="6"/>
  <c r="G101" i="8" s="1"/>
  <c r="D199" i="6"/>
  <c r="C199" i="6"/>
  <c r="A199" i="6"/>
  <c r="F198" i="6"/>
  <c r="E198" i="6"/>
  <c r="D198" i="6"/>
  <c r="C198" i="6"/>
  <c r="A198" i="6"/>
  <c r="F197" i="6"/>
  <c r="E197" i="6"/>
  <c r="D197" i="6"/>
  <c r="C197" i="6"/>
  <c r="A197" i="6"/>
  <c r="F196" i="6"/>
  <c r="E196" i="6"/>
  <c r="G98" i="8" s="1"/>
  <c r="D196" i="6"/>
  <c r="C196" i="6"/>
  <c r="A196" i="6"/>
  <c r="F195" i="6"/>
  <c r="E195" i="6"/>
  <c r="G97" i="8" s="1"/>
  <c r="D195" i="6"/>
  <c r="C195" i="6"/>
  <c r="A195" i="6"/>
  <c r="F194" i="6"/>
  <c r="E194" i="6"/>
  <c r="D194" i="6"/>
  <c r="C194" i="6"/>
  <c r="A194" i="6"/>
  <c r="F193" i="6"/>
  <c r="E193" i="6"/>
  <c r="G95" i="8" s="1"/>
  <c r="D193" i="6"/>
  <c r="C193" i="6"/>
  <c r="A193" i="6"/>
  <c r="F192" i="6"/>
  <c r="E192" i="6"/>
  <c r="G94" i="8" s="1"/>
  <c r="D192" i="6"/>
  <c r="C192" i="6"/>
  <c r="A192" i="6"/>
  <c r="F191" i="6"/>
  <c r="E191" i="6"/>
  <c r="D191" i="6"/>
  <c r="C191" i="6"/>
  <c r="B191" i="6"/>
  <c r="A191" i="6"/>
  <c r="F190" i="6"/>
  <c r="E190" i="6"/>
  <c r="G92" i="8" s="1"/>
  <c r="D190" i="6"/>
  <c r="C190" i="6"/>
  <c r="A190" i="6"/>
  <c r="F189" i="6"/>
  <c r="E189" i="6"/>
  <c r="G91" i="8" s="1"/>
  <c r="D189" i="6"/>
  <c r="C189" i="6"/>
  <c r="A189" i="6"/>
  <c r="F188" i="6"/>
  <c r="E188" i="6"/>
  <c r="G90" i="8" s="1"/>
  <c r="D188" i="6"/>
  <c r="C188" i="6"/>
  <c r="A188" i="6"/>
  <c r="F187" i="6"/>
  <c r="E187" i="6"/>
  <c r="G89" i="8" s="1"/>
  <c r="D187" i="6"/>
  <c r="C187" i="6"/>
  <c r="A187" i="6"/>
  <c r="F186" i="6"/>
  <c r="E186" i="6"/>
  <c r="D186" i="6"/>
  <c r="C186" i="6"/>
  <c r="A186" i="6"/>
  <c r="F185" i="6"/>
  <c r="E185" i="6"/>
  <c r="D185" i="6"/>
  <c r="C185" i="6"/>
  <c r="A185" i="6"/>
  <c r="F184" i="6"/>
  <c r="E184" i="6"/>
  <c r="G86" i="8" s="1"/>
  <c r="D184" i="6"/>
  <c r="C184" i="6"/>
  <c r="A184" i="6"/>
  <c r="F183" i="6"/>
  <c r="E183" i="6"/>
  <c r="G85" i="8" s="1"/>
  <c r="D183" i="6"/>
  <c r="C183" i="6"/>
  <c r="A183" i="6"/>
  <c r="F182" i="6"/>
  <c r="E182" i="6"/>
  <c r="D182" i="6"/>
  <c r="C182" i="6"/>
  <c r="A182" i="6"/>
  <c r="F181" i="6"/>
  <c r="E181" i="6"/>
  <c r="G83" i="8" s="1"/>
  <c r="D181" i="6"/>
  <c r="C181" i="6"/>
  <c r="A181" i="6"/>
  <c r="F180" i="6"/>
  <c r="E180" i="6"/>
  <c r="G82" i="8" s="1"/>
  <c r="D180" i="6"/>
  <c r="C180" i="6"/>
  <c r="B180" i="6" s="1"/>
  <c r="A180" i="6"/>
  <c r="F179" i="6"/>
  <c r="E179" i="6"/>
  <c r="D179" i="6"/>
  <c r="C179" i="6"/>
  <c r="A179" i="6"/>
  <c r="F178" i="6"/>
  <c r="E178" i="6"/>
  <c r="D178" i="6"/>
  <c r="C178" i="6"/>
  <c r="A178" i="6"/>
  <c r="F177" i="6"/>
  <c r="E177" i="6"/>
  <c r="G79" i="8" s="1"/>
  <c r="D177" i="6"/>
  <c r="C177" i="6"/>
  <c r="A177" i="6"/>
  <c r="F176" i="6"/>
  <c r="E176" i="6"/>
  <c r="G78" i="8" s="1"/>
  <c r="D176" i="6"/>
  <c r="C176" i="6"/>
  <c r="A176" i="6"/>
  <c r="F175" i="6"/>
  <c r="E175" i="6"/>
  <c r="D175" i="6"/>
  <c r="C175" i="6"/>
  <c r="A175" i="6"/>
  <c r="F174" i="6"/>
  <c r="E174" i="6"/>
  <c r="G76" i="8" s="1"/>
  <c r="D174" i="6"/>
  <c r="C174" i="6"/>
  <c r="A174" i="6"/>
  <c r="F173" i="6"/>
  <c r="E173" i="6"/>
  <c r="G75" i="8" s="1"/>
  <c r="D173" i="6"/>
  <c r="C173" i="6"/>
  <c r="A173" i="6"/>
  <c r="F172" i="6"/>
  <c r="E172" i="6"/>
  <c r="G74" i="8" s="1"/>
  <c r="D172" i="6"/>
  <c r="C172" i="6"/>
  <c r="A172" i="6"/>
  <c r="F171" i="6"/>
  <c r="E171" i="6"/>
  <c r="G73" i="8" s="1"/>
  <c r="D171" i="6"/>
  <c r="C171" i="6"/>
  <c r="A171" i="6"/>
  <c r="F170" i="6"/>
  <c r="E170" i="6"/>
  <c r="D170" i="6"/>
  <c r="C170" i="6"/>
  <c r="A170" i="6"/>
  <c r="F169" i="6"/>
  <c r="E169" i="6"/>
  <c r="G71" i="8" s="1"/>
  <c r="D169" i="6"/>
  <c r="C169" i="6"/>
  <c r="B169" i="6" s="1"/>
  <c r="A169" i="6"/>
  <c r="F168" i="6"/>
  <c r="E168" i="6"/>
  <c r="G70" i="8" s="1"/>
  <c r="D168" i="6"/>
  <c r="C168" i="6"/>
  <c r="A168" i="6"/>
  <c r="F167" i="6"/>
  <c r="E167" i="6"/>
  <c r="D167" i="6"/>
  <c r="C167" i="6"/>
  <c r="A167" i="6"/>
  <c r="F166" i="6"/>
  <c r="E166" i="6"/>
  <c r="D166" i="6"/>
  <c r="C166" i="6"/>
  <c r="A166" i="6"/>
  <c r="F165" i="6"/>
  <c r="E165" i="6"/>
  <c r="G67" i="8" s="1"/>
  <c r="D165" i="6"/>
  <c r="C165" i="6"/>
  <c r="A165" i="6"/>
  <c r="F164" i="6"/>
  <c r="E164" i="6"/>
  <c r="G66" i="8" s="1"/>
  <c r="D164" i="6"/>
  <c r="C164" i="6"/>
  <c r="A164" i="6"/>
  <c r="F163" i="6"/>
  <c r="E163" i="6"/>
  <c r="D163" i="6"/>
  <c r="C163" i="6"/>
  <c r="A163" i="6"/>
  <c r="F162" i="6"/>
  <c r="E162" i="6"/>
  <c r="G64" i="8" s="1"/>
  <c r="D162" i="6"/>
  <c r="C162" i="6"/>
  <c r="A162" i="6"/>
  <c r="F161" i="6"/>
  <c r="E161" i="6"/>
  <c r="G63" i="8" s="1"/>
  <c r="D161" i="6"/>
  <c r="C161" i="6"/>
  <c r="A161" i="6"/>
  <c r="F160" i="6"/>
  <c r="E160" i="6"/>
  <c r="G62" i="8" s="1"/>
  <c r="D160" i="6"/>
  <c r="C160" i="6"/>
  <c r="A160" i="6"/>
  <c r="F159" i="6"/>
  <c r="E159" i="6"/>
  <c r="G61" i="8" s="1"/>
  <c r="D159" i="6"/>
  <c r="C159" i="6"/>
  <c r="A159" i="6"/>
  <c r="F158" i="6"/>
  <c r="E158" i="6"/>
  <c r="D158" i="6"/>
  <c r="C158" i="6"/>
  <c r="B158" i="6" s="1"/>
  <c r="A158" i="6"/>
  <c r="F157" i="6"/>
  <c r="E157" i="6"/>
  <c r="G59" i="8" s="1"/>
  <c r="D157" i="6"/>
  <c r="C157" i="6"/>
  <c r="A157" i="6"/>
  <c r="F156" i="6"/>
  <c r="E156" i="6"/>
  <c r="G58" i="8" s="1"/>
  <c r="D156" i="6"/>
  <c r="C156" i="6"/>
  <c r="A156" i="6"/>
  <c r="H155" i="6"/>
  <c r="G155" i="6"/>
  <c r="F155" i="6"/>
  <c r="E155" i="6"/>
  <c r="D155" i="6"/>
  <c r="C155" i="6"/>
  <c r="B155" i="6"/>
  <c r="A155" i="6"/>
  <c r="F152" i="6"/>
  <c r="E152" i="6"/>
  <c r="I145" i="8" s="1"/>
  <c r="D152" i="6"/>
  <c r="C152" i="6"/>
  <c r="A152" i="6"/>
  <c r="A145" i="8" s="1"/>
  <c r="F151" i="6"/>
  <c r="E151" i="6"/>
  <c r="D151" i="6"/>
  <c r="C151" i="6"/>
  <c r="A151" i="6"/>
  <c r="A144" i="8" s="1"/>
  <c r="F150" i="6"/>
  <c r="E150" i="6"/>
  <c r="I143" i="8" s="1"/>
  <c r="D150" i="6"/>
  <c r="C150" i="6"/>
  <c r="A150" i="6"/>
  <c r="A143" i="8" s="1"/>
  <c r="F149" i="6"/>
  <c r="E149" i="6"/>
  <c r="I142" i="8" s="1"/>
  <c r="D149" i="6"/>
  <c r="C149" i="6"/>
  <c r="A149" i="6"/>
  <c r="A142" i="8" s="1"/>
  <c r="F148" i="6"/>
  <c r="E148" i="6"/>
  <c r="D148" i="6"/>
  <c r="C148" i="6"/>
  <c r="A148" i="6"/>
  <c r="A141" i="8" s="1"/>
  <c r="F147" i="6"/>
  <c r="E147" i="6"/>
  <c r="I140" i="8" s="1"/>
  <c r="D147" i="6"/>
  <c r="C147" i="6"/>
  <c r="A147" i="6"/>
  <c r="A140" i="8" s="1"/>
  <c r="F146" i="6"/>
  <c r="E146" i="6"/>
  <c r="D146" i="6"/>
  <c r="C146" i="6"/>
  <c r="A146" i="6"/>
  <c r="A139" i="8" s="1"/>
  <c r="F145" i="6"/>
  <c r="E145" i="6"/>
  <c r="I138" i="8" s="1"/>
  <c r="D145" i="6"/>
  <c r="C145" i="6"/>
  <c r="A145" i="6"/>
  <c r="A138" i="8" s="1"/>
  <c r="F144" i="6"/>
  <c r="E144" i="6"/>
  <c r="I137" i="8" s="1"/>
  <c r="D144" i="6"/>
  <c r="C144" i="6"/>
  <c r="B144" i="6" s="1"/>
  <c r="B137" i="8" s="1"/>
  <c r="D137" i="8" s="1"/>
  <c r="A144" i="6"/>
  <c r="A137" i="8" s="1"/>
  <c r="F143" i="6"/>
  <c r="E143" i="6"/>
  <c r="D143" i="6"/>
  <c r="C143" i="6"/>
  <c r="A143" i="6"/>
  <c r="A136" i="8" s="1"/>
  <c r="F142" i="6"/>
  <c r="E142" i="6"/>
  <c r="D142" i="6"/>
  <c r="C142" i="6"/>
  <c r="A142" i="6"/>
  <c r="A135" i="8" s="1"/>
  <c r="F141" i="6"/>
  <c r="E141" i="6"/>
  <c r="I134" i="8" s="1"/>
  <c r="D141" i="6"/>
  <c r="C141" i="6"/>
  <c r="A141" i="6"/>
  <c r="A134" i="8" s="1"/>
  <c r="F140" i="6"/>
  <c r="E140" i="6"/>
  <c r="I133" i="8" s="1"/>
  <c r="D140" i="6"/>
  <c r="C140" i="6"/>
  <c r="A140" i="6"/>
  <c r="A133" i="8" s="1"/>
  <c r="F139" i="6"/>
  <c r="E139" i="6"/>
  <c r="D139" i="6"/>
  <c r="C139" i="6"/>
  <c r="A139" i="6"/>
  <c r="A132" i="8" s="1"/>
  <c r="F138" i="6"/>
  <c r="E138" i="6"/>
  <c r="I131" i="8" s="1"/>
  <c r="D138" i="6"/>
  <c r="C138" i="6"/>
  <c r="A138" i="6"/>
  <c r="A131" i="8" s="1"/>
  <c r="F137" i="6"/>
  <c r="E137" i="6"/>
  <c r="I130" i="8" s="1"/>
  <c r="D137" i="6"/>
  <c r="C137" i="6"/>
  <c r="A137" i="6"/>
  <c r="A130" i="8" s="1"/>
  <c r="F136" i="6"/>
  <c r="E136" i="6"/>
  <c r="D136" i="6"/>
  <c r="C136" i="6"/>
  <c r="A136" i="6"/>
  <c r="A129" i="8" s="1"/>
  <c r="F135" i="6"/>
  <c r="E135" i="6"/>
  <c r="I128" i="8" s="1"/>
  <c r="D135" i="6"/>
  <c r="C135" i="6"/>
  <c r="A135" i="6"/>
  <c r="A128" i="8" s="1"/>
  <c r="F134" i="6"/>
  <c r="E134" i="6"/>
  <c r="D134" i="6"/>
  <c r="C134" i="6"/>
  <c r="A134" i="6"/>
  <c r="A127" i="8" s="1"/>
  <c r="F133" i="6"/>
  <c r="E133" i="6"/>
  <c r="I126" i="8" s="1"/>
  <c r="D133" i="6"/>
  <c r="C133" i="6"/>
  <c r="B133" i="6" s="1"/>
  <c r="B126" i="8" s="1"/>
  <c r="D126" i="8" s="1"/>
  <c r="A133" i="6"/>
  <c r="A126" i="8" s="1"/>
  <c r="F132" i="6"/>
  <c r="E132" i="6"/>
  <c r="I125" i="8" s="1"/>
  <c r="D132" i="6"/>
  <c r="C132" i="6"/>
  <c r="A132" i="6"/>
  <c r="A125" i="8" s="1"/>
  <c r="F131" i="6"/>
  <c r="E131" i="6"/>
  <c r="D131" i="6"/>
  <c r="C131" i="6"/>
  <c r="A131" i="6"/>
  <c r="A124" i="8" s="1"/>
  <c r="F130" i="6"/>
  <c r="E130" i="6"/>
  <c r="D130" i="6"/>
  <c r="C130" i="6"/>
  <c r="A130" i="6"/>
  <c r="A123" i="8" s="1"/>
  <c r="F129" i="6"/>
  <c r="E129" i="6"/>
  <c r="I122" i="8" s="1"/>
  <c r="D129" i="6"/>
  <c r="C129" i="6"/>
  <c r="A129" i="6"/>
  <c r="A122" i="8" s="1"/>
  <c r="F128" i="6"/>
  <c r="E128" i="6"/>
  <c r="I121" i="8" s="1"/>
  <c r="D128" i="6"/>
  <c r="C128" i="6"/>
  <c r="A128" i="6"/>
  <c r="A121" i="8" s="1"/>
  <c r="F127" i="6"/>
  <c r="E127" i="6"/>
  <c r="D127" i="6"/>
  <c r="C127" i="6"/>
  <c r="A127" i="6"/>
  <c r="A120" i="8" s="1"/>
  <c r="F126" i="6"/>
  <c r="E126" i="6"/>
  <c r="I119" i="8" s="1"/>
  <c r="D126" i="6"/>
  <c r="C126" i="6"/>
  <c r="A126" i="6"/>
  <c r="A119" i="8" s="1"/>
  <c r="F125" i="6"/>
  <c r="E125" i="6"/>
  <c r="I118" i="8" s="1"/>
  <c r="D125" i="6"/>
  <c r="C125" i="6"/>
  <c r="A125" i="6"/>
  <c r="A118" i="8" s="1"/>
  <c r="F124" i="6"/>
  <c r="E124" i="6"/>
  <c r="D124" i="6"/>
  <c r="C124" i="6"/>
  <c r="A124" i="6"/>
  <c r="A117" i="8" s="1"/>
  <c r="F123" i="6"/>
  <c r="E123" i="6"/>
  <c r="I116" i="8" s="1"/>
  <c r="D123" i="6"/>
  <c r="C123" i="6"/>
  <c r="A123" i="6"/>
  <c r="A116" i="8" s="1"/>
  <c r="F122" i="6"/>
  <c r="E122" i="6"/>
  <c r="D122" i="6"/>
  <c r="C122" i="6"/>
  <c r="B122" i="6" s="1"/>
  <c r="B115" i="8" s="1"/>
  <c r="D115" i="8" s="1"/>
  <c r="A122" i="6"/>
  <c r="A115" i="8" s="1"/>
  <c r="F121" i="6"/>
  <c r="E121" i="6"/>
  <c r="I114" i="8" s="1"/>
  <c r="D121" i="6"/>
  <c r="C121" i="6"/>
  <c r="A121" i="6"/>
  <c r="A114" i="8" s="1"/>
  <c r="F120" i="6"/>
  <c r="E120" i="6"/>
  <c r="I113" i="8" s="1"/>
  <c r="D120" i="6"/>
  <c r="C120" i="6"/>
  <c r="A120" i="6"/>
  <c r="A113" i="8" s="1"/>
  <c r="F119" i="6"/>
  <c r="E119" i="6"/>
  <c r="D119" i="6"/>
  <c r="C119" i="6"/>
  <c r="A119" i="6"/>
  <c r="A112" i="8" s="1"/>
  <c r="F118" i="6"/>
  <c r="E118" i="6"/>
  <c r="D118" i="6"/>
  <c r="C118" i="6"/>
  <c r="A118" i="6"/>
  <c r="A111" i="8" s="1"/>
  <c r="F117" i="6"/>
  <c r="E117" i="6"/>
  <c r="I110" i="8" s="1"/>
  <c r="D117" i="6"/>
  <c r="C117" i="6"/>
  <c r="A117" i="6"/>
  <c r="A110" i="8" s="1"/>
  <c r="F116" i="6"/>
  <c r="E116" i="6"/>
  <c r="I109" i="8" s="1"/>
  <c r="D116" i="6"/>
  <c r="C116" i="6"/>
  <c r="A116" i="6"/>
  <c r="A109" i="8" s="1"/>
  <c r="F115" i="6"/>
  <c r="E115" i="6"/>
  <c r="D115" i="6"/>
  <c r="C115" i="6"/>
  <c r="A115" i="6"/>
  <c r="A108" i="8" s="1"/>
  <c r="F114" i="6"/>
  <c r="E114" i="6"/>
  <c r="I107" i="8" s="1"/>
  <c r="D114" i="6"/>
  <c r="C114" i="6"/>
  <c r="A114" i="6"/>
  <c r="A107" i="8" s="1"/>
  <c r="F113" i="6"/>
  <c r="E113" i="6"/>
  <c r="I106" i="8" s="1"/>
  <c r="D113" i="6"/>
  <c r="C113" i="6"/>
  <c r="A113" i="6"/>
  <c r="A106" i="8" s="1"/>
  <c r="F112" i="6"/>
  <c r="E112" i="6"/>
  <c r="D112" i="6"/>
  <c r="C112" i="6"/>
  <c r="A112" i="6"/>
  <c r="A105" i="8" s="1"/>
  <c r="F111" i="6"/>
  <c r="E111" i="6"/>
  <c r="I104" i="8" s="1"/>
  <c r="D111" i="6"/>
  <c r="C111" i="6"/>
  <c r="B111" i="6" s="1"/>
  <c r="B104" i="8" s="1"/>
  <c r="D104" i="8" s="1"/>
  <c r="A111" i="6"/>
  <c r="A104" i="8" s="1"/>
  <c r="F110" i="6"/>
  <c r="E110" i="6"/>
  <c r="D110" i="6"/>
  <c r="C110" i="6"/>
  <c r="A110" i="6"/>
  <c r="A103" i="8" s="1"/>
  <c r="F109" i="6"/>
  <c r="E109" i="6"/>
  <c r="I102" i="8" s="1"/>
  <c r="D109" i="6"/>
  <c r="C109" i="6"/>
  <c r="A109" i="6"/>
  <c r="A102" i="8" s="1"/>
  <c r="F108" i="6"/>
  <c r="E108" i="6"/>
  <c r="I101" i="8" s="1"/>
  <c r="D108" i="6"/>
  <c r="C108" i="6"/>
  <c r="A108" i="6"/>
  <c r="A101" i="8" s="1"/>
  <c r="F107" i="6"/>
  <c r="E107" i="6"/>
  <c r="D107" i="6"/>
  <c r="C107" i="6"/>
  <c r="A107" i="6"/>
  <c r="A100" i="8" s="1"/>
  <c r="F106" i="6"/>
  <c r="E106" i="6"/>
  <c r="D106" i="6"/>
  <c r="C106" i="6"/>
  <c r="A106" i="6"/>
  <c r="A99" i="8" s="1"/>
  <c r="F105" i="6"/>
  <c r="E105" i="6"/>
  <c r="I98" i="8" s="1"/>
  <c r="D105" i="6"/>
  <c r="C105" i="6"/>
  <c r="A105" i="6"/>
  <c r="A98" i="8" s="1"/>
  <c r="F104" i="6"/>
  <c r="E104" i="6"/>
  <c r="I97" i="8" s="1"/>
  <c r="D104" i="6"/>
  <c r="C104" i="6"/>
  <c r="A104" i="6"/>
  <c r="A97" i="8" s="1"/>
  <c r="F103" i="6"/>
  <c r="E103" i="6"/>
  <c r="D103" i="6"/>
  <c r="C103" i="6"/>
  <c r="A103" i="6"/>
  <c r="A96" i="8" s="1"/>
  <c r="F102" i="6"/>
  <c r="E102" i="6"/>
  <c r="I95" i="8" s="1"/>
  <c r="D102" i="6"/>
  <c r="C102" i="6"/>
  <c r="A102" i="6"/>
  <c r="A95" i="8" s="1"/>
  <c r="F101" i="6"/>
  <c r="E101" i="6"/>
  <c r="I94" i="8" s="1"/>
  <c r="D101" i="6"/>
  <c r="C101" i="6"/>
  <c r="A101" i="6"/>
  <c r="A94" i="8" s="1"/>
  <c r="F100" i="6"/>
  <c r="E100" i="6"/>
  <c r="D100" i="6"/>
  <c r="C100" i="6"/>
  <c r="B100" i="6" s="1"/>
  <c r="B93" i="8" s="1"/>
  <c r="D93" i="8" s="1"/>
  <c r="A100" i="6"/>
  <c r="A93" i="8" s="1"/>
  <c r="F99" i="6"/>
  <c r="E99" i="6"/>
  <c r="I92" i="8" s="1"/>
  <c r="D99" i="6"/>
  <c r="C99" i="6"/>
  <c r="A99" i="6"/>
  <c r="A92" i="8" s="1"/>
  <c r="F98" i="6"/>
  <c r="E98" i="6"/>
  <c r="D98" i="6"/>
  <c r="C98" i="6"/>
  <c r="A98" i="6"/>
  <c r="A91" i="8" s="1"/>
  <c r="F97" i="6"/>
  <c r="E97" i="6"/>
  <c r="I90" i="8" s="1"/>
  <c r="D97" i="6"/>
  <c r="C97" i="6"/>
  <c r="A97" i="6"/>
  <c r="A90" i="8" s="1"/>
  <c r="F96" i="6"/>
  <c r="E96" i="6"/>
  <c r="I89" i="8" s="1"/>
  <c r="D96" i="6"/>
  <c r="C96" i="6"/>
  <c r="A96" i="6"/>
  <c r="A89" i="8" s="1"/>
  <c r="F95" i="6"/>
  <c r="E95" i="6"/>
  <c r="D95" i="6"/>
  <c r="C95" i="6"/>
  <c r="A95" i="6"/>
  <c r="A88" i="8" s="1"/>
  <c r="F94" i="6"/>
  <c r="E94" i="6"/>
  <c r="D94" i="6"/>
  <c r="C94" i="6"/>
  <c r="A94" i="6"/>
  <c r="A87" i="8" s="1"/>
  <c r="F93" i="6"/>
  <c r="E93" i="6"/>
  <c r="I86" i="8" s="1"/>
  <c r="D93" i="6"/>
  <c r="C93" i="6"/>
  <c r="A93" i="6"/>
  <c r="A86" i="8" s="1"/>
  <c r="F92" i="6"/>
  <c r="E92" i="6"/>
  <c r="I85" i="8" s="1"/>
  <c r="D92" i="6"/>
  <c r="C92" i="6"/>
  <c r="A92" i="6"/>
  <c r="A85" i="8" s="1"/>
  <c r="F91" i="6"/>
  <c r="E91" i="6"/>
  <c r="D91" i="6"/>
  <c r="C91" i="6"/>
  <c r="A91" i="6"/>
  <c r="A84" i="8" s="1"/>
  <c r="F90" i="6"/>
  <c r="E90" i="6"/>
  <c r="I83" i="8" s="1"/>
  <c r="D90" i="6"/>
  <c r="C90" i="6"/>
  <c r="A90" i="6"/>
  <c r="A83" i="8" s="1"/>
  <c r="F89" i="6"/>
  <c r="E89" i="6"/>
  <c r="I82" i="8" s="1"/>
  <c r="D89" i="6"/>
  <c r="C89" i="6"/>
  <c r="A89" i="6"/>
  <c r="A82" i="8" s="1"/>
  <c r="F88" i="6"/>
  <c r="E88" i="6"/>
  <c r="I81" i="8" s="1"/>
  <c r="D88" i="6"/>
  <c r="C88" i="6"/>
  <c r="A88" i="6"/>
  <c r="A81" i="8" s="1"/>
  <c r="F87" i="6"/>
  <c r="E87" i="6"/>
  <c r="D87" i="6"/>
  <c r="C87" i="6"/>
  <c r="A87" i="6"/>
  <c r="A80" i="8" s="1"/>
  <c r="F86" i="6"/>
  <c r="E86" i="6"/>
  <c r="D86" i="6"/>
  <c r="C86" i="6"/>
  <c r="A86" i="6"/>
  <c r="A79" i="8" s="1"/>
  <c r="F85" i="6"/>
  <c r="E85" i="6"/>
  <c r="I78" i="8" s="1"/>
  <c r="D85" i="6"/>
  <c r="C85" i="6"/>
  <c r="A85" i="6"/>
  <c r="A78" i="8" s="1"/>
  <c r="F84" i="6"/>
  <c r="E84" i="6"/>
  <c r="I77" i="8" s="1"/>
  <c r="D84" i="6"/>
  <c r="C84" i="6"/>
  <c r="A84" i="6"/>
  <c r="A77" i="8" s="1"/>
  <c r="F83" i="6"/>
  <c r="E83" i="6"/>
  <c r="D83" i="6"/>
  <c r="C83" i="6"/>
  <c r="A83" i="6"/>
  <c r="A76" i="8" s="1"/>
  <c r="F82" i="6"/>
  <c r="E82" i="6"/>
  <c r="D82" i="6"/>
  <c r="C82" i="6"/>
  <c r="A82" i="6"/>
  <c r="A75" i="8" s="1"/>
  <c r="F81" i="6"/>
  <c r="E81" i="6"/>
  <c r="I74" i="8" s="1"/>
  <c r="D81" i="6"/>
  <c r="C81" i="6"/>
  <c r="A81" i="6"/>
  <c r="A74" i="8" s="1"/>
  <c r="F80" i="6"/>
  <c r="E80" i="6"/>
  <c r="I73" i="8" s="1"/>
  <c r="D80" i="6"/>
  <c r="C80" i="6"/>
  <c r="A80" i="6"/>
  <c r="A73" i="8" s="1"/>
  <c r="F79" i="6"/>
  <c r="E79" i="6"/>
  <c r="D79" i="6"/>
  <c r="C79" i="6"/>
  <c r="A79" i="6"/>
  <c r="A72" i="8" s="1"/>
  <c r="F78" i="6"/>
  <c r="E78" i="6"/>
  <c r="I71" i="8" s="1"/>
  <c r="D78" i="6"/>
  <c r="C78" i="6"/>
  <c r="B78" i="6" s="1"/>
  <c r="B71" i="8" s="1"/>
  <c r="D71" i="8" s="1"/>
  <c r="A78" i="6"/>
  <c r="A71" i="8" s="1"/>
  <c r="F77" i="6"/>
  <c r="E77" i="6"/>
  <c r="I70" i="8" s="1"/>
  <c r="D77" i="6"/>
  <c r="C77" i="6"/>
  <c r="A77" i="6"/>
  <c r="A70" i="8" s="1"/>
  <c r="F76" i="6"/>
  <c r="E76" i="6"/>
  <c r="I69" i="8" s="1"/>
  <c r="D76" i="6"/>
  <c r="C76" i="6"/>
  <c r="A76" i="6"/>
  <c r="A69" i="8" s="1"/>
  <c r="F75" i="6"/>
  <c r="E75" i="6"/>
  <c r="D75" i="6"/>
  <c r="C75" i="6"/>
  <c r="A75" i="6"/>
  <c r="A68" i="8" s="1"/>
  <c r="F74" i="6"/>
  <c r="E74" i="6"/>
  <c r="D74" i="6"/>
  <c r="C74" i="6"/>
  <c r="A74" i="6"/>
  <c r="A67" i="8" s="1"/>
  <c r="F73" i="6"/>
  <c r="E73" i="6"/>
  <c r="I66" i="8" s="1"/>
  <c r="D73" i="6"/>
  <c r="C73" i="6"/>
  <c r="A73" i="6"/>
  <c r="A66" i="8" s="1"/>
  <c r="F72" i="6"/>
  <c r="E72" i="6"/>
  <c r="I65" i="8" s="1"/>
  <c r="D72" i="6"/>
  <c r="C72" i="6"/>
  <c r="A72" i="6"/>
  <c r="A65" i="8" s="1"/>
  <c r="F71" i="6"/>
  <c r="E71" i="6"/>
  <c r="D71" i="6"/>
  <c r="C71" i="6"/>
  <c r="A71" i="6"/>
  <c r="A64" i="8" s="1"/>
  <c r="F70" i="6"/>
  <c r="E70" i="6"/>
  <c r="D70" i="6"/>
  <c r="C70" i="6"/>
  <c r="A70" i="6"/>
  <c r="A63" i="8" s="1"/>
  <c r="F69" i="6"/>
  <c r="E69" i="6"/>
  <c r="I62" i="8" s="1"/>
  <c r="D69" i="6"/>
  <c r="C69" i="6"/>
  <c r="A69" i="6"/>
  <c r="A62" i="8" s="1"/>
  <c r="F68" i="6"/>
  <c r="E68" i="6"/>
  <c r="I61" i="8" s="1"/>
  <c r="D68" i="6"/>
  <c r="C68" i="6"/>
  <c r="A68" i="6"/>
  <c r="A61" i="8" s="1"/>
  <c r="F67" i="6"/>
  <c r="E67" i="6"/>
  <c r="D67" i="6"/>
  <c r="C67" i="6"/>
  <c r="B67" i="6"/>
  <c r="B60" i="8" s="1"/>
  <c r="D60" i="8" s="1"/>
  <c r="A67" i="6"/>
  <c r="A60" i="8" s="1"/>
  <c r="F66" i="6"/>
  <c r="E66" i="6"/>
  <c r="I59" i="8" s="1"/>
  <c r="D66" i="6"/>
  <c r="C66" i="6"/>
  <c r="A66" i="6"/>
  <c r="A59" i="8" s="1"/>
  <c r="F65" i="6"/>
  <c r="E65" i="6"/>
  <c r="I58" i="8" s="1"/>
  <c r="D65" i="6"/>
  <c r="C65" i="6"/>
  <c r="A65" i="6"/>
  <c r="A58" i="8" s="1"/>
  <c r="H64" i="6"/>
  <c r="G64" i="6"/>
  <c r="F64" i="6"/>
  <c r="E64" i="6"/>
  <c r="D64" i="6"/>
  <c r="C64" i="6"/>
  <c r="B64" i="6"/>
  <c r="A64" i="6"/>
  <c r="G61" i="6"/>
  <c r="F61" i="6"/>
  <c r="E61" i="6"/>
  <c r="D61" i="6"/>
  <c r="C61" i="6"/>
  <c r="B61" i="6"/>
  <c r="A61" i="6"/>
  <c r="G60" i="6"/>
  <c r="F60" i="6"/>
  <c r="E60" i="6"/>
  <c r="D60" i="6"/>
  <c r="C60" i="6"/>
  <c r="B60" i="6"/>
  <c r="A60" i="6"/>
  <c r="G59" i="6"/>
  <c r="F59" i="6"/>
  <c r="E59" i="6"/>
  <c r="D59" i="6"/>
  <c r="C59" i="6"/>
  <c r="B59" i="6"/>
  <c r="A59" i="6"/>
  <c r="G58" i="6"/>
  <c r="F58" i="6"/>
  <c r="E58" i="6"/>
  <c r="D58" i="6"/>
  <c r="C58" i="6"/>
  <c r="B58" i="6"/>
  <c r="A58" i="6"/>
  <c r="G57" i="6"/>
  <c r="F57" i="6"/>
  <c r="E57" i="6"/>
  <c r="D57" i="6"/>
  <c r="C57" i="6"/>
  <c r="B57" i="6"/>
  <c r="A57" i="6"/>
  <c r="G56" i="6"/>
  <c r="F56" i="6"/>
  <c r="E56" i="6"/>
  <c r="D56" i="6"/>
  <c r="C56" i="6"/>
  <c r="B56" i="6"/>
  <c r="A56" i="6"/>
  <c r="G55" i="6"/>
  <c r="F55" i="6"/>
  <c r="E55" i="6"/>
  <c r="D55" i="6"/>
  <c r="C55" i="6"/>
  <c r="B55" i="6"/>
  <c r="A55" i="6"/>
  <c r="G54" i="6"/>
  <c r="F54" i="6"/>
  <c r="E54" i="6"/>
  <c r="D54" i="6"/>
  <c r="C54" i="6"/>
  <c r="B54" i="6"/>
  <c r="A54" i="6"/>
  <c r="G53" i="6"/>
  <c r="F53" i="6"/>
  <c r="E53" i="6"/>
  <c r="D53" i="6"/>
  <c r="C53" i="6"/>
  <c r="B53" i="6"/>
  <c r="A53" i="6"/>
  <c r="G52" i="6"/>
  <c r="F52" i="6"/>
  <c r="E52" i="6"/>
  <c r="D52" i="6"/>
  <c r="C52" i="6"/>
  <c r="B52" i="6"/>
  <c r="A52" i="6"/>
  <c r="G51" i="6"/>
  <c r="F51" i="6"/>
  <c r="E51" i="6"/>
  <c r="D51" i="6"/>
  <c r="C51" i="6"/>
  <c r="B51" i="6"/>
  <c r="A51" i="6"/>
  <c r="G50" i="6"/>
  <c r="F50" i="6"/>
  <c r="E50" i="6"/>
  <c r="D50" i="6"/>
  <c r="C50" i="6"/>
  <c r="B50" i="6"/>
  <c r="A50" i="6"/>
  <c r="G49" i="6"/>
  <c r="F49" i="6"/>
  <c r="E49" i="6"/>
  <c r="D49" i="6"/>
  <c r="C49" i="6"/>
  <c r="B49" i="6"/>
  <c r="A49" i="6"/>
  <c r="G48" i="6"/>
  <c r="F48" i="6"/>
  <c r="E48" i="6"/>
  <c r="D48" i="6"/>
  <c r="C48" i="6"/>
  <c r="B48" i="6"/>
  <c r="A48" i="6"/>
  <c r="G47" i="6"/>
  <c r="F47" i="6"/>
  <c r="E47" i="6"/>
  <c r="D47" i="6"/>
  <c r="C47" i="6"/>
  <c r="B47" i="6"/>
  <c r="A47" i="6"/>
  <c r="G46" i="6"/>
  <c r="F46" i="6"/>
  <c r="E46" i="6"/>
  <c r="D46" i="6"/>
  <c r="C46" i="6"/>
  <c r="B46" i="6"/>
  <c r="A46" i="6"/>
  <c r="G45" i="6"/>
  <c r="F45" i="6"/>
  <c r="E45" i="6"/>
  <c r="D45" i="6"/>
  <c r="C45" i="6"/>
  <c r="B45" i="6"/>
  <c r="A45" i="6"/>
  <c r="G42" i="6"/>
  <c r="F42" i="6"/>
  <c r="E42" i="6"/>
  <c r="D42" i="6"/>
  <c r="C42" i="6"/>
  <c r="B42" i="6"/>
  <c r="A42" i="6"/>
  <c r="G41" i="6"/>
  <c r="F41" i="6"/>
  <c r="E41" i="6"/>
  <c r="D41" i="6"/>
  <c r="C41" i="6"/>
  <c r="B41" i="6"/>
  <c r="A41" i="6"/>
  <c r="G40" i="6"/>
  <c r="F40" i="6"/>
  <c r="E40" i="6"/>
  <c r="D40" i="6"/>
  <c r="C40" i="6"/>
  <c r="B40" i="6"/>
  <c r="A40" i="6"/>
  <c r="G39" i="6"/>
  <c r="F39" i="6"/>
  <c r="E39" i="6"/>
  <c r="D39" i="6"/>
  <c r="C39" i="6"/>
  <c r="B39" i="6"/>
  <c r="A39" i="6"/>
  <c r="G38" i="6"/>
  <c r="F38" i="6"/>
  <c r="E38" i="6"/>
  <c r="D38" i="6"/>
  <c r="C38" i="6"/>
  <c r="B38" i="6"/>
  <c r="A38" i="6"/>
  <c r="G37" i="6"/>
  <c r="F37" i="6"/>
  <c r="E37" i="6"/>
  <c r="D37" i="6"/>
  <c r="C37" i="6"/>
  <c r="B37" i="6"/>
  <c r="A37" i="6"/>
  <c r="G36" i="6"/>
  <c r="F36" i="6"/>
  <c r="E36" i="6"/>
  <c r="D36" i="6"/>
  <c r="C36" i="6"/>
  <c r="B36" i="6"/>
  <c r="A36" i="6"/>
  <c r="G35" i="6"/>
  <c r="F35" i="6"/>
  <c r="E35" i="6"/>
  <c r="D35" i="6"/>
  <c r="C35" i="6"/>
  <c r="B35" i="6"/>
  <c r="A35" i="6"/>
  <c r="G34" i="6"/>
  <c r="F34" i="6"/>
  <c r="E34" i="6"/>
  <c r="D34" i="6"/>
  <c r="C34" i="6"/>
  <c r="B34" i="6"/>
  <c r="A34" i="6"/>
  <c r="G33" i="6"/>
  <c r="F33" i="6"/>
  <c r="E33" i="6"/>
  <c r="D33" i="6"/>
  <c r="C33" i="6"/>
  <c r="B33" i="6"/>
  <c r="A33" i="6"/>
  <c r="G32" i="6"/>
  <c r="F32" i="6"/>
  <c r="E32" i="6"/>
  <c r="D32" i="6"/>
  <c r="C32" i="6"/>
  <c r="B32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9" i="6"/>
  <c r="B8" i="6"/>
  <c r="B7" i="6"/>
  <c r="B6" i="6"/>
  <c r="B5" i="6"/>
  <c r="B4" i="6"/>
  <c r="B3" i="6"/>
  <c r="B1" i="6"/>
  <c r="BR25" i="16"/>
  <c r="BR24" i="16"/>
  <c r="BO1" i="16"/>
  <c r="BR23" i="16"/>
  <c r="BN1" i="16"/>
  <c r="BR22" i="16"/>
  <c r="BM1" i="16"/>
  <c r="BR21" i="16"/>
  <c r="BL1" i="16"/>
  <c r="BR20" i="16"/>
  <c r="BK1" i="16"/>
  <c r="BR19" i="16"/>
  <c r="BR18" i="16"/>
  <c r="BI1" i="16"/>
  <c r="BI2" i="16" s="1"/>
  <c r="EE2" i="16" s="1"/>
  <c r="BR17" i="16"/>
  <c r="BH1" i="16"/>
  <c r="BH18" i="16" s="1"/>
  <c r="EA18" i="16" s="1"/>
  <c r="BR16" i="16"/>
  <c r="BG1" i="16"/>
  <c r="BR15" i="16"/>
  <c r="BF1" i="16"/>
  <c r="BF17" i="16" s="1"/>
  <c r="DS17" i="16" s="1"/>
  <c r="BR14" i="16"/>
  <c r="BE1" i="16"/>
  <c r="BR13" i="16"/>
  <c r="BD1" i="16"/>
  <c r="BR12" i="16"/>
  <c r="BC1" i="16"/>
  <c r="BR11" i="16"/>
  <c r="BB1" i="16"/>
  <c r="BR10" i="16"/>
  <c r="BA1" i="16"/>
  <c r="BV9" i="16"/>
  <c r="BT9" i="16"/>
  <c r="BR9" i="16"/>
  <c r="BV8" i="16"/>
  <c r="BT8" i="16"/>
  <c r="BR8" i="16"/>
  <c r="AY1" i="16"/>
  <c r="BV7" i="16"/>
  <c r="BT7" i="16"/>
  <c r="BR7" i="16"/>
  <c r="AX1" i="16"/>
  <c r="BV6" i="16"/>
  <c r="BT6" i="16"/>
  <c r="BR6" i="16"/>
  <c r="BP6" i="16"/>
  <c r="FG6" i="16" s="1"/>
  <c r="AW6" i="16"/>
  <c r="CI6" i="16" s="1"/>
  <c r="AW1" i="16"/>
  <c r="BV5" i="16"/>
  <c r="BT5" i="16"/>
  <c r="BR5" i="16"/>
  <c r="BV4" i="16"/>
  <c r="BT4" i="16"/>
  <c r="BR4" i="16"/>
  <c r="AC4" i="16"/>
  <c r="E4" i="16"/>
  <c r="E5" i="16" s="1"/>
  <c r="BV3" i="16"/>
  <c r="BU3" i="16"/>
  <c r="BT3" i="16"/>
  <c r="BR3" i="16"/>
  <c r="BP3" i="16"/>
  <c r="FG3" i="16" s="1"/>
  <c r="AW3" i="16"/>
  <c r="CI3" i="16" s="1"/>
  <c r="E3" i="16"/>
  <c r="BV2" i="16"/>
  <c r="BU2" i="16"/>
  <c r="BT2" i="16"/>
  <c r="BR2" i="16"/>
  <c r="AW2" i="16"/>
  <c r="CI2" i="16" s="1"/>
  <c r="BS1" i="16"/>
  <c r="BW1" i="16" s="1"/>
  <c r="CA1" i="16" s="1"/>
  <c r="CE1" i="16" s="1"/>
  <c r="CI1" i="16" s="1"/>
  <c r="CM1" i="16" s="1"/>
  <c r="CQ1" i="16" s="1"/>
  <c r="CU1" i="16" s="1"/>
  <c r="CY1" i="16" s="1"/>
  <c r="DC1" i="16" s="1"/>
  <c r="DG1" i="16" s="1"/>
  <c r="DK1" i="16" s="1"/>
  <c r="DO1" i="16" s="1"/>
  <c r="DS1" i="16" s="1"/>
  <c r="DW1" i="16" s="1"/>
  <c r="EA1" i="16" s="1"/>
  <c r="EE1" i="16" s="1"/>
  <c r="EI1" i="16" s="1"/>
  <c r="EM1" i="16" s="1"/>
  <c r="EQ1" i="16" s="1"/>
  <c r="EU1" i="16" s="1"/>
  <c r="EY1" i="16" s="1"/>
  <c r="FC1" i="16" s="1"/>
  <c r="FG1" i="16" s="1"/>
  <c r="BP1" i="16"/>
  <c r="BJ1" i="16"/>
  <c r="AT1" i="16"/>
  <c r="AT18" i="16" s="1"/>
  <c r="BW18" i="16" s="1"/>
  <c r="I112" i="6" l="1"/>
  <c r="K112" i="6"/>
  <c r="J112" i="6"/>
  <c r="I142" i="6"/>
  <c r="K142" i="6"/>
  <c r="J142" i="6"/>
  <c r="I144" i="6"/>
  <c r="J144" i="6"/>
  <c r="K144" i="6"/>
  <c r="I156" i="6"/>
  <c r="J156" i="6"/>
  <c r="K156" i="6"/>
  <c r="J186" i="6"/>
  <c r="K186" i="6"/>
  <c r="I186" i="6"/>
  <c r="K188" i="6"/>
  <c r="J188" i="6"/>
  <c r="I188" i="6"/>
  <c r="K201" i="6"/>
  <c r="J201" i="6"/>
  <c r="I201" i="6"/>
  <c r="K203" i="6"/>
  <c r="I203" i="6"/>
  <c r="J203" i="6"/>
  <c r="K218" i="6"/>
  <c r="J218" i="6"/>
  <c r="I218" i="6"/>
  <c r="I127" i="6"/>
  <c r="K127" i="6"/>
  <c r="J127" i="6"/>
  <c r="I65" i="6"/>
  <c r="K65" i="6"/>
  <c r="J65" i="6"/>
  <c r="I67" i="6"/>
  <c r="K67" i="6"/>
  <c r="J67" i="6"/>
  <c r="I82" i="6"/>
  <c r="K82" i="6"/>
  <c r="J82" i="6"/>
  <c r="J84" i="6"/>
  <c r="I84" i="6"/>
  <c r="K84" i="6"/>
  <c r="J95" i="6"/>
  <c r="I95" i="6"/>
  <c r="K95" i="6"/>
  <c r="J97" i="6"/>
  <c r="K97" i="6"/>
  <c r="I97" i="6"/>
  <c r="J110" i="6"/>
  <c r="K110" i="6"/>
  <c r="I110" i="6"/>
  <c r="K123" i="6"/>
  <c r="I123" i="6"/>
  <c r="J123" i="6"/>
  <c r="K125" i="6"/>
  <c r="I125" i="6"/>
  <c r="J125" i="6"/>
  <c r="K169" i="6"/>
  <c r="J169" i="6"/>
  <c r="I169" i="6"/>
  <c r="K171" i="6"/>
  <c r="J171" i="6"/>
  <c r="I171" i="6"/>
  <c r="J199" i="6"/>
  <c r="I199" i="6"/>
  <c r="K199" i="6"/>
  <c r="K214" i="6"/>
  <c r="I214" i="6"/>
  <c r="J214" i="6"/>
  <c r="K216" i="6"/>
  <c r="J216" i="6"/>
  <c r="I216" i="6"/>
  <c r="K229" i="6"/>
  <c r="I229" i="6"/>
  <c r="J229" i="6"/>
  <c r="K231" i="6"/>
  <c r="J231" i="6"/>
  <c r="I231" i="6"/>
  <c r="K242" i="6"/>
  <c r="J242" i="6"/>
  <c r="I242" i="6"/>
  <c r="J78" i="6"/>
  <c r="I78" i="6"/>
  <c r="K78" i="6"/>
  <c r="K80" i="6"/>
  <c r="J80" i="6"/>
  <c r="I80" i="6"/>
  <c r="J93" i="6"/>
  <c r="I93" i="6"/>
  <c r="K93" i="6"/>
  <c r="I106" i="6"/>
  <c r="K106" i="6"/>
  <c r="J106" i="6"/>
  <c r="I108" i="6"/>
  <c r="J108" i="6"/>
  <c r="K108" i="6"/>
  <c r="J138" i="6"/>
  <c r="I138" i="6"/>
  <c r="K138" i="6"/>
  <c r="K140" i="6"/>
  <c r="J140" i="6"/>
  <c r="I140" i="6"/>
  <c r="K165" i="6"/>
  <c r="J165" i="6"/>
  <c r="I165" i="6"/>
  <c r="K167" i="6"/>
  <c r="I167" i="6"/>
  <c r="J167" i="6"/>
  <c r="J184" i="6"/>
  <c r="I184" i="6"/>
  <c r="K184" i="6"/>
  <c r="J197" i="6"/>
  <c r="I197" i="6"/>
  <c r="K197" i="6"/>
  <c r="K210" i="6"/>
  <c r="I210" i="6"/>
  <c r="J210" i="6"/>
  <c r="K212" i="6"/>
  <c r="J212" i="6"/>
  <c r="I212" i="6"/>
  <c r="K225" i="6"/>
  <c r="J225" i="6"/>
  <c r="I225" i="6"/>
  <c r="K227" i="6"/>
  <c r="I227" i="6"/>
  <c r="J227" i="6"/>
  <c r="K238" i="6"/>
  <c r="J238" i="6"/>
  <c r="I238" i="6"/>
  <c r="K240" i="6"/>
  <c r="J240" i="6"/>
  <c r="I240" i="6"/>
  <c r="J119" i="6"/>
  <c r="I119" i="6"/>
  <c r="K119" i="6"/>
  <c r="J121" i="6"/>
  <c r="I121" i="6"/>
  <c r="K121" i="6"/>
  <c r="J134" i="6"/>
  <c r="K134" i="6"/>
  <c r="I134" i="6"/>
  <c r="I136" i="6"/>
  <c r="K136" i="6"/>
  <c r="J136" i="6"/>
  <c r="J161" i="6"/>
  <c r="I161" i="6"/>
  <c r="K161" i="6"/>
  <c r="J163" i="6"/>
  <c r="I163" i="6"/>
  <c r="K163" i="6"/>
  <c r="K182" i="6"/>
  <c r="J182" i="6"/>
  <c r="I182" i="6"/>
  <c r="J223" i="6"/>
  <c r="I223" i="6"/>
  <c r="K223" i="6"/>
  <c r="I91" i="6"/>
  <c r="K91" i="6"/>
  <c r="J91" i="6"/>
  <c r="J102" i="6"/>
  <c r="I102" i="6"/>
  <c r="K102" i="6"/>
  <c r="K104" i="6"/>
  <c r="J104" i="6"/>
  <c r="I104" i="6"/>
  <c r="J117" i="6"/>
  <c r="I117" i="6"/>
  <c r="K117" i="6"/>
  <c r="I130" i="6"/>
  <c r="K130" i="6"/>
  <c r="J130" i="6"/>
  <c r="J132" i="6"/>
  <c r="I132" i="6"/>
  <c r="K132" i="6"/>
  <c r="I151" i="6"/>
  <c r="K151" i="6"/>
  <c r="J151" i="6"/>
  <c r="K178" i="6"/>
  <c r="I178" i="6"/>
  <c r="J178" i="6"/>
  <c r="K180" i="6"/>
  <c r="J180" i="6"/>
  <c r="I180" i="6"/>
  <c r="K193" i="6"/>
  <c r="I193" i="6"/>
  <c r="J193" i="6"/>
  <c r="K195" i="6"/>
  <c r="J195" i="6"/>
  <c r="I195" i="6"/>
  <c r="J208" i="6"/>
  <c r="I208" i="6"/>
  <c r="K208" i="6"/>
  <c r="J221" i="6"/>
  <c r="I221" i="6"/>
  <c r="K221" i="6"/>
  <c r="J234" i="6"/>
  <c r="K234" i="6"/>
  <c r="I234" i="6"/>
  <c r="K236" i="6"/>
  <c r="J236" i="6"/>
  <c r="I236" i="6"/>
  <c r="K147" i="6"/>
  <c r="J147" i="6"/>
  <c r="I147" i="6"/>
  <c r="K149" i="6"/>
  <c r="I149" i="6"/>
  <c r="J149" i="6"/>
  <c r="K157" i="6"/>
  <c r="J157" i="6"/>
  <c r="I157" i="6"/>
  <c r="K159" i="6"/>
  <c r="J159" i="6"/>
  <c r="I159" i="6"/>
  <c r="J174" i="6"/>
  <c r="I174" i="6"/>
  <c r="K174" i="6"/>
  <c r="K176" i="6"/>
  <c r="J176" i="6"/>
  <c r="I176" i="6"/>
  <c r="K189" i="6"/>
  <c r="J189" i="6"/>
  <c r="I189" i="6"/>
  <c r="K191" i="6"/>
  <c r="I191" i="6"/>
  <c r="J191" i="6"/>
  <c r="K206" i="6"/>
  <c r="J206" i="6"/>
  <c r="I206" i="6"/>
  <c r="J71" i="6"/>
  <c r="I71" i="6"/>
  <c r="K71" i="6"/>
  <c r="J86" i="6"/>
  <c r="K86" i="6"/>
  <c r="I86" i="6"/>
  <c r="K89" i="6"/>
  <c r="I89" i="6"/>
  <c r="J89" i="6"/>
  <c r="K87" i="6"/>
  <c r="I87" i="6"/>
  <c r="J87" i="6"/>
  <c r="I100" i="6"/>
  <c r="K100" i="6"/>
  <c r="J100" i="6"/>
  <c r="I115" i="6"/>
  <c r="K115" i="6"/>
  <c r="J115" i="6"/>
  <c r="K70" i="6"/>
  <c r="I70" i="6"/>
  <c r="J70" i="6"/>
  <c r="I72" i="6"/>
  <c r="J72" i="6"/>
  <c r="K72" i="6"/>
  <c r="J85" i="6"/>
  <c r="I85" i="6"/>
  <c r="K85" i="6"/>
  <c r="J98" i="6"/>
  <c r="K98" i="6"/>
  <c r="I98" i="6"/>
  <c r="K111" i="6"/>
  <c r="J111" i="6"/>
  <c r="I111" i="6"/>
  <c r="K113" i="6"/>
  <c r="I113" i="6"/>
  <c r="J113" i="6"/>
  <c r="J126" i="6"/>
  <c r="I126" i="6"/>
  <c r="K126" i="6"/>
  <c r="K128" i="6"/>
  <c r="J128" i="6"/>
  <c r="I128" i="6"/>
  <c r="J143" i="6"/>
  <c r="I143" i="6"/>
  <c r="K143" i="6"/>
  <c r="J145" i="6"/>
  <c r="K145" i="6"/>
  <c r="I145" i="6"/>
  <c r="J172" i="6"/>
  <c r="I172" i="6"/>
  <c r="K172" i="6"/>
  <c r="J187" i="6"/>
  <c r="I187" i="6"/>
  <c r="K187" i="6"/>
  <c r="K202" i="6"/>
  <c r="J202" i="6"/>
  <c r="I202" i="6"/>
  <c r="K204" i="6"/>
  <c r="J204" i="6"/>
  <c r="I204" i="6"/>
  <c r="K217" i="6"/>
  <c r="I217" i="6"/>
  <c r="J217" i="6"/>
  <c r="K219" i="6"/>
  <c r="J219" i="6"/>
  <c r="I219" i="6"/>
  <c r="J232" i="6"/>
  <c r="I232" i="6"/>
  <c r="K232" i="6"/>
  <c r="J76" i="6"/>
  <c r="I76" i="6"/>
  <c r="K76" i="6"/>
  <c r="J83" i="6"/>
  <c r="I83" i="6"/>
  <c r="K83" i="6"/>
  <c r="I94" i="6"/>
  <c r="K94" i="6"/>
  <c r="J94" i="6"/>
  <c r="J96" i="6"/>
  <c r="I96" i="6"/>
  <c r="K96" i="6"/>
  <c r="I124" i="6"/>
  <c r="K124" i="6"/>
  <c r="J124" i="6"/>
  <c r="J141" i="6"/>
  <c r="I141" i="6"/>
  <c r="K141" i="6"/>
  <c r="K170" i="6"/>
  <c r="J170" i="6"/>
  <c r="I170" i="6"/>
  <c r="J185" i="6"/>
  <c r="I185" i="6"/>
  <c r="K185" i="6"/>
  <c r="J198" i="6"/>
  <c r="I198" i="6"/>
  <c r="K198" i="6"/>
  <c r="K200" i="6"/>
  <c r="J200" i="6"/>
  <c r="I200" i="6"/>
  <c r="K213" i="6"/>
  <c r="J213" i="6"/>
  <c r="I213" i="6"/>
  <c r="K215" i="6"/>
  <c r="I215" i="6"/>
  <c r="J215" i="6"/>
  <c r="K230" i="6"/>
  <c r="J230" i="6"/>
  <c r="I230" i="6"/>
  <c r="K241" i="6"/>
  <c r="J241" i="6"/>
  <c r="I241" i="6"/>
  <c r="K243" i="6"/>
  <c r="J243" i="6"/>
  <c r="I243" i="6"/>
  <c r="J74" i="6"/>
  <c r="K74" i="6"/>
  <c r="I74" i="6"/>
  <c r="I66" i="6"/>
  <c r="J66" i="6"/>
  <c r="K66" i="6"/>
  <c r="K68" i="6"/>
  <c r="J68" i="6"/>
  <c r="I68" i="6"/>
  <c r="K77" i="6"/>
  <c r="I77" i="6"/>
  <c r="J77" i="6"/>
  <c r="I79" i="6"/>
  <c r="K79" i="6"/>
  <c r="J79" i="6"/>
  <c r="J107" i="6"/>
  <c r="I107" i="6"/>
  <c r="K107" i="6"/>
  <c r="J109" i="6"/>
  <c r="K109" i="6"/>
  <c r="I109" i="6"/>
  <c r="J122" i="6"/>
  <c r="K122" i="6"/>
  <c r="I122" i="6"/>
  <c r="I139" i="6"/>
  <c r="K139" i="6"/>
  <c r="J139" i="6"/>
  <c r="K166" i="6"/>
  <c r="J166" i="6"/>
  <c r="I166" i="6"/>
  <c r="K168" i="6"/>
  <c r="J168" i="6"/>
  <c r="I168" i="6"/>
  <c r="J211" i="6"/>
  <c r="I211" i="6"/>
  <c r="K211" i="6"/>
  <c r="K226" i="6"/>
  <c r="I226" i="6"/>
  <c r="J226" i="6"/>
  <c r="K228" i="6"/>
  <c r="J228" i="6"/>
  <c r="I228" i="6"/>
  <c r="K239" i="6"/>
  <c r="J239" i="6"/>
  <c r="I239" i="6"/>
  <c r="J81" i="6"/>
  <c r="I81" i="6"/>
  <c r="K81" i="6"/>
  <c r="J90" i="6"/>
  <c r="K90" i="6"/>
  <c r="I90" i="6"/>
  <c r="K92" i="6"/>
  <c r="J92" i="6"/>
  <c r="I92" i="6"/>
  <c r="J105" i="6"/>
  <c r="I105" i="6"/>
  <c r="K105" i="6"/>
  <c r="K118" i="6"/>
  <c r="I118" i="6"/>
  <c r="J118" i="6"/>
  <c r="J120" i="6"/>
  <c r="I120" i="6"/>
  <c r="K120" i="6"/>
  <c r="K135" i="6"/>
  <c r="J135" i="6"/>
  <c r="I135" i="6"/>
  <c r="K137" i="6"/>
  <c r="I137" i="6"/>
  <c r="J137" i="6"/>
  <c r="J162" i="6"/>
  <c r="I162" i="6"/>
  <c r="K162" i="6"/>
  <c r="K164" i="6"/>
  <c r="J164" i="6"/>
  <c r="I164" i="6"/>
  <c r="K181" i="6"/>
  <c r="J181" i="6"/>
  <c r="I181" i="6"/>
  <c r="K183" i="6"/>
  <c r="J183" i="6"/>
  <c r="I183" i="6"/>
  <c r="J196" i="6"/>
  <c r="I196" i="6"/>
  <c r="K196" i="6"/>
  <c r="J209" i="6"/>
  <c r="I209" i="6"/>
  <c r="K209" i="6"/>
  <c r="J222" i="6"/>
  <c r="I222" i="6"/>
  <c r="K222" i="6"/>
  <c r="K224" i="6"/>
  <c r="J224" i="6"/>
  <c r="I224" i="6"/>
  <c r="K237" i="6"/>
  <c r="J237" i="6"/>
  <c r="I237" i="6"/>
  <c r="J69" i="6"/>
  <c r="I69" i="6"/>
  <c r="K69" i="6"/>
  <c r="K75" i="6"/>
  <c r="J75" i="6"/>
  <c r="I75" i="6"/>
  <c r="J88" i="6"/>
  <c r="I88" i="6"/>
  <c r="K88" i="6"/>
  <c r="I103" i="6"/>
  <c r="K103" i="6"/>
  <c r="J103" i="6"/>
  <c r="J131" i="6"/>
  <c r="I131" i="6"/>
  <c r="K131" i="6"/>
  <c r="J133" i="6"/>
  <c r="I133" i="6"/>
  <c r="K133" i="6"/>
  <c r="J150" i="6"/>
  <c r="I150" i="6"/>
  <c r="K150" i="6"/>
  <c r="K152" i="6"/>
  <c r="J152" i="6"/>
  <c r="I152" i="6"/>
  <c r="J160" i="6"/>
  <c r="I160" i="6"/>
  <c r="K160" i="6"/>
  <c r="K177" i="6"/>
  <c r="J177" i="6"/>
  <c r="I177" i="6"/>
  <c r="K179" i="6"/>
  <c r="I179" i="6"/>
  <c r="J179" i="6"/>
  <c r="K194" i="6"/>
  <c r="J194" i="6"/>
  <c r="I194" i="6"/>
  <c r="J235" i="6"/>
  <c r="I235" i="6"/>
  <c r="K235" i="6"/>
  <c r="J73" i="6"/>
  <c r="I73" i="6"/>
  <c r="K73" i="6"/>
  <c r="K99" i="6"/>
  <c r="J99" i="6"/>
  <c r="I99" i="6"/>
  <c r="K101" i="6"/>
  <c r="I101" i="6"/>
  <c r="J101" i="6"/>
  <c r="J114" i="6"/>
  <c r="I114" i="6"/>
  <c r="K114" i="6"/>
  <c r="K116" i="6"/>
  <c r="J116" i="6"/>
  <c r="I116" i="6"/>
  <c r="J129" i="6"/>
  <c r="I129" i="6"/>
  <c r="K129" i="6"/>
  <c r="J146" i="6"/>
  <c r="K146" i="6"/>
  <c r="I146" i="6"/>
  <c r="I148" i="6"/>
  <c r="K148" i="6"/>
  <c r="J148" i="6"/>
  <c r="K158" i="6"/>
  <c r="J158" i="6"/>
  <c r="I158" i="6"/>
  <c r="J173" i="6"/>
  <c r="I173" i="6"/>
  <c r="K173" i="6"/>
  <c r="J175" i="6"/>
  <c r="I175" i="6"/>
  <c r="K175" i="6"/>
  <c r="K190" i="6"/>
  <c r="I190" i="6"/>
  <c r="J190" i="6"/>
  <c r="K192" i="6"/>
  <c r="J192" i="6"/>
  <c r="I192" i="6"/>
  <c r="K205" i="6"/>
  <c r="I205" i="6"/>
  <c r="J205" i="6"/>
  <c r="K207" i="6"/>
  <c r="J207" i="6"/>
  <c r="I207" i="6"/>
  <c r="J220" i="6"/>
  <c r="I220" i="6"/>
  <c r="K220" i="6"/>
  <c r="J233" i="6"/>
  <c r="I233" i="6"/>
  <c r="K233" i="6"/>
  <c r="I63" i="8"/>
  <c r="I67" i="8"/>
  <c r="I75" i="8"/>
  <c r="I79" i="8"/>
  <c r="G60" i="8"/>
  <c r="G68" i="8"/>
  <c r="G72" i="8"/>
  <c r="G80" i="8"/>
  <c r="G87" i="8"/>
  <c r="G99" i="8"/>
  <c r="G111" i="8"/>
  <c r="G123" i="8"/>
  <c r="G135" i="8"/>
  <c r="I60" i="8"/>
  <c r="I64" i="8"/>
  <c r="I68" i="8"/>
  <c r="I72" i="8"/>
  <c r="I76" i="8"/>
  <c r="I80" i="8"/>
  <c r="I87" i="8"/>
  <c r="I91" i="8"/>
  <c r="I99" i="8"/>
  <c r="I103" i="8"/>
  <c r="I111" i="8"/>
  <c r="I115" i="8"/>
  <c r="I123" i="8"/>
  <c r="I127" i="8"/>
  <c r="I135" i="8"/>
  <c r="I139" i="8"/>
  <c r="G65" i="8"/>
  <c r="G69" i="8"/>
  <c r="G77" i="8"/>
  <c r="G81" i="8"/>
  <c r="G84" i="8"/>
  <c r="G88" i="8"/>
  <c r="G96" i="8"/>
  <c r="G100" i="8"/>
  <c r="G108" i="8"/>
  <c r="G112" i="8"/>
  <c r="G120" i="8"/>
  <c r="G124" i="8"/>
  <c r="G132" i="8"/>
  <c r="G136" i="8"/>
  <c r="G144" i="8"/>
  <c r="I84" i="8"/>
  <c r="I88" i="8"/>
  <c r="I96" i="8"/>
  <c r="I100" i="8"/>
  <c r="I108" i="8"/>
  <c r="I112" i="8"/>
  <c r="I120" i="8"/>
  <c r="I124" i="8"/>
  <c r="I132" i="8"/>
  <c r="I136" i="8"/>
  <c r="I144" i="8"/>
  <c r="G93" i="8"/>
  <c r="G105" i="8"/>
  <c r="G117" i="8"/>
  <c r="G129" i="8"/>
  <c r="G141" i="8"/>
  <c r="I93" i="8"/>
  <c r="I105" i="8"/>
  <c r="I117" i="8"/>
  <c r="I129" i="8"/>
  <c r="I141" i="8"/>
  <c r="B89" i="6"/>
  <c r="B82" i="8" s="1"/>
  <c r="D82" i="8" s="1"/>
  <c r="AY8" i="16"/>
  <c r="CQ8" i="16" s="1"/>
  <c r="AY3" i="16"/>
  <c r="CQ3" i="16" s="1"/>
  <c r="BJ2" i="16"/>
  <c r="EI2" i="16" s="1"/>
  <c r="EL2" i="16" s="1"/>
  <c r="AS1" i="16"/>
  <c r="AS4" i="16" s="1"/>
  <c r="BI5" i="16"/>
  <c r="EE5" i="16" s="1"/>
  <c r="BC8" i="16"/>
  <c r="DG8" i="16" s="1"/>
  <c r="BC10" i="16"/>
  <c r="DG10" i="16" s="1"/>
  <c r="BN12" i="16"/>
  <c r="EY12" i="16" s="1"/>
  <c r="BN2" i="16"/>
  <c r="EY2" i="16" s="1"/>
  <c r="BC4" i="16"/>
  <c r="DG4" i="16" s="1"/>
  <c r="BJ15" i="16"/>
  <c r="EI15" i="16" s="1"/>
  <c r="BC9" i="16"/>
  <c r="DG9" i="16" s="1"/>
  <c r="BE11" i="16"/>
  <c r="DO11" i="16" s="1"/>
  <c r="BB16" i="16"/>
  <c r="DC16" i="16" s="1"/>
  <c r="BB10" i="16"/>
  <c r="DC10" i="16" s="1"/>
  <c r="BB9" i="16"/>
  <c r="DC9" i="16" s="1"/>
  <c r="DJ9" i="16" s="1"/>
  <c r="BB6" i="16"/>
  <c r="DC6" i="16" s="1"/>
  <c r="BB5" i="16"/>
  <c r="DC5" i="16" s="1"/>
  <c r="BD15" i="16"/>
  <c r="DK15" i="16" s="1"/>
  <c r="BD9" i="16"/>
  <c r="DK9" i="16" s="1"/>
  <c r="DQ9" i="16" s="1"/>
  <c r="BD4" i="16"/>
  <c r="DK4" i="16" s="1"/>
  <c r="DN4" i="16" s="1"/>
  <c r="BK5" i="16"/>
  <c r="EM5" i="16" s="1"/>
  <c r="BK2" i="16"/>
  <c r="EM2" i="16" s="1"/>
  <c r="BL6" i="16"/>
  <c r="EQ6" i="16" s="1"/>
  <c r="BL2" i="16"/>
  <c r="EQ2" i="16" s="1"/>
  <c r="BL12" i="16"/>
  <c r="EQ12" i="16" s="1"/>
  <c r="BL3" i="16"/>
  <c r="EQ3" i="16" s="1"/>
  <c r="BG10" i="16"/>
  <c r="DW10" i="16" s="1"/>
  <c r="BG2" i="16"/>
  <c r="DW2" i="16" s="1"/>
  <c r="BM2" i="16"/>
  <c r="EU2" i="16" s="1"/>
  <c r="FA2" i="16" s="1"/>
  <c r="BM12" i="16"/>
  <c r="EU12" i="16" s="1"/>
  <c r="FB12" i="16" s="1"/>
  <c r="BM14" i="16"/>
  <c r="EU14" i="16" s="1"/>
  <c r="BO18" i="16"/>
  <c r="FC18" i="16" s="1"/>
  <c r="BO5" i="16"/>
  <c r="FC5" i="16" s="1"/>
  <c r="BO6" i="16"/>
  <c r="FC6" i="16" s="1"/>
  <c r="FH6" i="16" s="1"/>
  <c r="BO4" i="16"/>
  <c r="FC4" i="16" s="1"/>
  <c r="AS2" i="16"/>
  <c r="BI3" i="16"/>
  <c r="EE3" i="16" s="1"/>
  <c r="BC16" i="16"/>
  <c r="DG16" i="16" s="1"/>
  <c r="AU1" i="16"/>
  <c r="AU2" i="16" s="1"/>
  <c r="CA2" i="16" s="1"/>
  <c r="BJ5" i="16"/>
  <c r="EI5" i="16" s="1"/>
  <c r="EJ5" i="16" s="1"/>
  <c r="AV1" i="16"/>
  <c r="AV8" i="16" s="1"/>
  <c r="CE8" i="16" s="1"/>
  <c r="AY5" i="16"/>
  <c r="CQ5" i="16" s="1"/>
  <c r="BH7" i="16"/>
  <c r="EA7" i="16" s="1"/>
  <c r="BI13" i="16"/>
  <c r="EE13" i="16" s="1"/>
  <c r="EK13" i="16" s="1"/>
  <c r="AZ1" i="16"/>
  <c r="AZ23" i="16" s="1"/>
  <c r="CU23" i="16" s="1"/>
  <c r="BH2" i="16"/>
  <c r="EA2" i="16" s="1"/>
  <c r="EG2" i="16" s="1"/>
  <c r="BN5" i="16"/>
  <c r="EY5" i="16" s="1"/>
  <c r="AX23" i="16"/>
  <c r="CM23" i="16" s="1"/>
  <c r="AX19" i="16"/>
  <c r="CM19" i="16" s="1"/>
  <c r="AX25" i="16"/>
  <c r="CM25" i="16" s="1"/>
  <c r="AX20" i="16"/>
  <c r="CM20" i="16" s="1"/>
  <c r="AX22" i="16"/>
  <c r="CM22" i="16" s="1"/>
  <c r="AX18" i="16"/>
  <c r="CM18" i="16" s="1"/>
  <c r="AX17" i="16"/>
  <c r="CM17" i="16" s="1"/>
  <c r="AX16" i="16"/>
  <c r="CM16" i="16" s="1"/>
  <c r="AX9" i="16"/>
  <c r="CM9" i="16" s="1"/>
  <c r="AX14" i="16"/>
  <c r="CM14" i="16" s="1"/>
  <c r="AX12" i="16"/>
  <c r="CM12" i="16" s="1"/>
  <c r="AX6" i="16"/>
  <c r="CM6" i="16" s="1"/>
  <c r="CP6" i="16" s="1"/>
  <c r="AX24" i="16"/>
  <c r="CM24" i="16" s="1"/>
  <c r="AX21" i="16"/>
  <c r="CM21" i="16" s="1"/>
  <c r="AX8" i="16"/>
  <c r="CM8" i="16" s="1"/>
  <c r="AX15" i="16"/>
  <c r="CM15" i="16" s="1"/>
  <c r="AX13" i="16"/>
  <c r="CM13" i="16" s="1"/>
  <c r="AX11" i="16"/>
  <c r="CM11" i="16" s="1"/>
  <c r="AX10" i="16"/>
  <c r="CM10" i="16" s="1"/>
  <c r="AX4" i="16"/>
  <c r="CM4" i="16" s="1"/>
  <c r="AX3" i="16"/>
  <c r="CM3" i="16" s="1"/>
  <c r="CO3" i="16" s="1"/>
  <c r="AX2" i="16"/>
  <c r="CM2" i="16" s="1"/>
  <c r="CN2" i="16" s="1"/>
  <c r="AX7" i="16"/>
  <c r="CM7" i="16" s="1"/>
  <c r="AX5" i="16"/>
  <c r="CM5" i="16" s="1"/>
  <c r="BU5" i="16"/>
  <c r="E6" i="16"/>
  <c r="CO6" i="16"/>
  <c r="BA22" i="16"/>
  <c r="CY22" i="16" s="1"/>
  <c r="BA18" i="16"/>
  <c r="CY18" i="16" s="1"/>
  <c r="BA25" i="16"/>
  <c r="CY25" i="16" s="1"/>
  <c r="BA23" i="16"/>
  <c r="CY23" i="16" s="1"/>
  <c r="BA24" i="16"/>
  <c r="CY24" i="16" s="1"/>
  <c r="BA11" i="16"/>
  <c r="CY11" i="16" s="1"/>
  <c r="BA8" i="16"/>
  <c r="CY8" i="16" s="1"/>
  <c r="BA20" i="16"/>
  <c r="CY20" i="16" s="1"/>
  <c r="BA17" i="16"/>
  <c r="CY17" i="16" s="1"/>
  <c r="BA10" i="16"/>
  <c r="CY10" i="16" s="1"/>
  <c r="BA4" i="16"/>
  <c r="CY4" i="16" s="1"/>
  <c r="BA19" i="16"/>
  <c r="CY19" i="16" s="1"/>
  <c r="BA14" i="16"/>
  <c r="CY14" i="16" s="1"/>
  <c r="BA3" i="16"/>
  <c r="CY3" i="16" s="1"/>
  <c r="BA21" i="16"/>
  <c r="CY21" i="16" s="1"/>
  <c r="BA12" i="16"/>
  <c r="CY12" i="16" s="1"/>
  <c r="BA15" i="16"/>
  <c r="CY15" i="16" s="1"/>
  <c r="BA16" i="16"/>
  <c r="CY16" i="16" s="1"/>
  <c r="BA9" i="16"/>
  <c r="CY9" i="16" s="1"/>
  <c r="BA5" i="16"/>
  <c r="CY5" i="16" s="1"/>
  <c r="BA2" i="16"/>
  <c r="CY2" i="16" s="1"/>
  <c r="BA7" i="16"/>
  <c r="CY7" i="16" s="1"/>
  <c r="BA6" i="16"/>
  <c r="CY6" i="16" s="1"/>
  <c r="BA13" i="16"/>
  <c r="CY13" i="16" s="1"/>
  <c r="BD25" i="16"/>
  <c r="DK25" i="16" s="1"/>
  <c r="BD21" i="16"/>
  <c r="DK21" i="16" s="1"/>
  <c r="BD24" i="16"/>
  <c r="DK24" i="16" s="1"/>
  <c r="BD19" i="16"/>
  <c r="DK19" i="16" s="1"/>
  <c r="BD20" i="16"/>
  <c r="DK20" i="16" s="1"/>
  <c r="BD17" i="16"/>
  <c r="DK17" i="16" s="1"/>
  <c r="BD13" i="16"/>
  <c r="DK13" i="16" s="1"/>
  <c r="BD5" i="16"/>
  <c r="DK5" i="16" s="1"/>
  <c r="BD18" i="16"/>
  <c r="DK18" i="16" s="1"/>
  <c r="BD10" i="16"/>
  <c r="DK10" i="16" s="1"/>
  <c r="BD22" i="16"/>
  <c r="DK22" i="16" s="1"/>
  <c r="BD23" i="16"/>
  <c r="DK23" i="16" s="1"/>
  <c r="BD12" i="16"/>
  <c r="DK12" i="16" s="1"/>
  <c r="BD6" i="16"/>
  <c r="DK6" i="16" s="1"/>
  <c r="BD7" i="16"/>
  <c r="DK7" i="16" s="1"/>
  <c r="BD16" i="16"/>
  <c r="DK16" i="16" s="1"/>
  <c r="BP25" i="16"/>
  <c r="FG25" i="16" s="1"/>
  <c r="BP21" i="16"/>
  <c r="FG21" i="16" s="1"/>
  <c r="BP22" i="16"/>
  <c r="FG22" i="16" s="1"/>
  <c r="BP24" i="16"/>
  <c r="FG24" i="16" s="1"/>
  <c r="BP19" i="16"/>
  <c r="FG19" i="16" s="1"/>
  <c r="BP23" i="16"/>
  <c r="FG23" i="16" s="1"/>
  <c r="BP5" i="16"/>
  <c r="FG5" i="16" s="1"/>
  <c r="BP13" i="16"/>
  <c r="FG13" i="16" s="1"/>
  <c r="BP10" i="16"/>
  <c r="FG10" i="16" s="1"/>
  <c r="BP17" i="16"/>
  <c r="FG17" i="16" s="1"/>
  <c r="BP20" i="16"/>
  <c r="FG20" i="16" s="1"/>
  <c r="BP16" i="16"/>
  <c r="FG16" i="16" s="1"/>
  <c r="BP11" i="16"/>
  <c r="FG11" i="16" s="1"/>
  <c r="BP15" i="16"/>
  <c r="FG15" i="16" s="1"/>
  <c r="BP14" i="16"/>
  <c r="FG14" i="16" s="1"/>
  <c r="BP12" i="16"/>
  <c r="FG12" i="16" s="1"/>
  <c r="BP18" i="16"/>
  <c r="FG18" i="16" s="1"/>
  <c r="BD2" i="16"/>
  <c r="DK2" i="16" s="1"/>
  <c r="BU4" i="16"/>
  <c r="BG7" i="16"/>
  <c r="DW7" i="16" s="1"/>
  <c r="DH9" i="16"/>
  <c r="BH11" i="16"/>
  <c r="EA11" i="16" s="1"/>
  <c r="BG12" i="16"/>
  <c r="DW12" i="16" s="1"/>
  <c r="BH14" i="16"/>
  <c r="EA14" i="16" s="1"/>
  <c r="BL7" i="16"/>
  <c r="EQ7" i="16" s="1"/>
  <c r="BI7" i="16"/>
  <c r="EE7" i="16" s="1"/>
  <c r="AC5" i="16"/>
  <c r="Q6" i="16"/>
  <c r="Q7" i="16" s="1"/>
  <c r="Q8" i="16" s="1"/>
  <c r="Q9" i="16" s="1"/>
  <c r="Q10" i="16" s="1"/>
  <c r="Q11" i="16" s="1"/>
  <c r="BH4" i="16"/>
  <c r="EA4" i="16" s="1"/>
  <c r="BC5" i="16"/>
  <c r="DG5" i="16" s="1"/>
  <c r="BC6" i="16"/>
  <c r="DG6" i="16" s="1"/>
  <c r="BO7" i="16"/>
  <c r="FC7" i="16" s="1"/>
  <c r="BG24" i="16"/>
  <c r="DW24" i="16" s="1"/>
  <c r="BG20" i="16"/>
  <c r="DW20" i="16" s="1"/>
  <c r="BG19" i="16"/>
  <c r="DW19" i="16" s="1"/>
  <c r="BG21" i="16"/>
  <c r="DW21" i="16" s="1"/>
  <c r="BG25" i="16"/>
  <c r="DW25" i="16" s="1"/>
  <c r="BG22" i="16"/>
  <c r="DW22" i="16" s="1"/>
  <c r="BG15" i="16"/>
  <c r="DW15" i="16" s="1"/>
  <c r="BG16" i="16"/>
  <c r="DW16" i="16" s="1"/>
  <c r="BG23" i="16"/>
  <c r="DW23" i="16" s="1"/>
  <c r="BG5" i="16"/>
  <c r="DW5" i="16" s="1"/>
  <c r="BG9" i="16"/>
  <c r="DW9" i="16" s="1"/>
  <c r="BG8" i="16"/>
  <c r="DW8" i="16" s="1"/>
  <c r="BG18" i="16"/>
  <c r="DW18" i="16" s="1"/>
  <c r="BE20" i="16"/>
  <c r="DO20" i="16" s="1"/>
  <c r="BE3" i="16"/>
  <c r="DO3" i="16" s="1"/>
  <c r="AW23" i="16"/>
  <c r="CI23" i="16" s="1"/>
  <c r="AW18" i="16"/>
  <c r="CI18" i="16" s="1"/>
  <c r="AW17" i="16"/>
  <c r="CI17" i="16" s="1"/>
  <c r="AW21" i="16"/>
  <c r="CI21" i="16" s="1"/>
  <c r="AW22" i="16"/>
  <c r="CI22" i="16" s="1"/>
  <c r="AW25" i="16"/>
  <c r="CI25" i="16" s="1"/>
  <c r="AW4" i="16"/>
  <c r="CI4" i="16" s="1"/>
  <c r="AW19" i="16"/>
  <c r="CI19" i="16" s="1"/>
  <c r="AW9" i="16"/>
  <c r="CI9" i="16" s="1"/>
  <c r="AW14" i="16"/>
  <c r="CI14" i="16" s="1"/>
  <c r="AW12" i="16"/>
  <c r="CI12" i="16" s="1"/>
  <c r="AW24" i="16"/>
  <c r="CI24" i="16" s="1"/>
  <c r="AW20" i="16"/>
  <c r="CI20" i="16" s="1"/>
  <c r="AW7" i="16"/>
  <c r="CI7" i="16" s="1"/>
  <c r="AW8" i="16"/>
  <c r="CI8" i="16" s="1"/>
  <c r="AW15" i="16"/>
  <c r="CI15" i="16" s="1"/>
  <c r="AW13" i="16"/>
  <c r="CI13" i="16" s="1"/>
  <c r="AW11" i="16"/>
  <c r="CI11" i="16" s="1"/>
  <c r="AW10" i="16"/>
  <c r="CI10" i="16" s="1"/>
  <c r="AW16" i="16"/>
  <c r="CI16" i="16" s="1"/>
  <c r="BG6" i="16"/>
  <c r="DW6" i="16" s="1"/>
  <c r="BP7" i="16"/>
  <c r="FG7" i="16" s="1"/>
  <c r="BH10" i="16"/>
  <c r="EA10" i="16" s="1"/>
  <c r="BF13" i="16"/>
  <c r="DS13" i="16" s="1"/>
  <c r="BD3" i="16"/>
  <c r="DK3" i="16" s="1"/>
  <c r="AV22" i="16"/>
  <c r="CE22" i="16" s="1"/>
  <c r="AV25" i="16"/>
  <c r="CE25" i="16" s="1"/>
  <c r="AV23" i="16"/>
  <c r="CE23" i="16" s="1"/>
  <c r="AV24" i="16"/>
  <c r="CE24" i="16" s="1"/>
  <c r="AV7" i="16"/>
  <c r="CE7" i="16" s="1"/>
  <c r="EJ2" i="16"/>
  <c r="AT4" i="16"/>
  <c r="BW4" i="16" s="1"/>
  <c r="BH6" i="16"/>
  <c r="EA6" i="16" s="1"/>
  <c r="BD8" i="16"/>
  <c r="DK8" i="16" s="1"/>
  <c r="BI10" i="16"/>
  <c r="EE10" i="16" s="1"/>
  <c r="AS11" i="16"/>
  <c r="BS11" i="16" s="1"/>
  <c r="BG13" i="16"/>
  <c r="DW13" i="16" s="1"/>
  <c r="BH19" i="16"/>
  <c r="EA19" i="16" s="1"/>
  <c r="BF4" i="16"/>
  <c r="DS4" i="16" s="1"/>
  <c r="CN6" i="16"/>
  <c r="BF3" i="16"/>
  <c r="DS3" i="16" s="1"/>
  <c r="BK4" i="16"/>
  <c r="EM4" i="16" s="1"/>
  <c r="AV17" i="16"/>
  <c r="CE17" i="16" s="1"/>
  <c r="BJ24" i="16"/>
  <c r="EI24" i="16" s="1"/>
  <c r="AS21" i="16"/>
  <c r="BS21" i="16" s="1"/>
  <c r="AS20" i="16"/>
  <c r="BS20" i="16" s="1"/>
  <c r="AS14" i="16"/>
  <c r="BS14" i="16" s="1"/>
  <c r="AS23" i="16"/>
  <c r="BS23" i="16" s="1"/>
  <c r="AS10" i="16"/>
  <c r="BS10" i="16" s="1"/>
  <c r="AS7" i="16"/>
  <c r="AS16" i="16"/>
  <c r="BS16" i="16" s="1"/>
  <c r="AS15" i="16"/>
  <c r="BS15" i="16" s="1"/>
  <c r="AS25" i="16"/>
  <c r="BS25" i="16" s="1"/>
  <c r="AS19" i="16"/>
  <c r="BS19" i="16" s="1"/>
  <c r="AS24" i="16"/>
  <c r="BS24" i="16" s="1"/>
  <c r="AS18" i="16"/>
  <c r="BS18" i="16" s="1"/>
  <c r="AS17" i="16"/>
  <c r="BS17" i="16" s="1"/>
  <c r="AS5" i="16"/>
  <c r="AS9" i="16"/>
  <c r="AS22" i="16"/>
  <c r="BS22" i="16" s="1"/>
  <c r="AS8" i="16"/>
  <c r="AS13" i="16"/>
  <c r="BS13" i="16" s="1"/>
  <c r="AS12" i="16"/>
  <c r="BS12" i="16" s="1"/>
  <c r="BE15" i="16"/>
  <c r="DO15" i="16" s="1"/>
  <c r="AT21" i="16"/>
  <c r="BW21" i="16" s="1"/>
  <c r="AT22" i="16"/>
  <c r="BW22" i="16" s="1"/>
  <c r="AT25" i="16"/>
  <c r="BW25" i="16" s="1"/>
  <c r="AT10" i="16"/>
  <c r="AT7" i="16"/>
  <c r="BW7" i="16" s="1"/>
  <c r="AT16" i="16"/>
  <c r="BW16" i="16" s="1"/>
  <c r="AT15" i="16"/>
  <c r="BW15" i="16" s="1"/>
  <c r="AT19" i="16"/>
  <c r="BW19" i="16" s="1"/>
  <c r="AT24" i="16"/>
  <c r="BW24" i="16" s="1"/>
  <c r="AT20" i="16"/>
  <c r="BW20" i="16" s="1"/>
  <c r="AT17" i="16"/>
  <c r="BW17" i="16" s="1"/>
  <c r="AT23" i="16"/>
  <c r="BW23" i="16" s="1"/>
  <c r="AT5" i="16"/>
  <c r="BW5" i="16" s="1"/>
  <c r="AT2" i="16"/>
  <c r="BW2" i="16" s="1"/>
  <c r="AT9" i="16"/>
  <c r="BW9" i="16" s="1"/>
  <c r="AT8" i="16"/>
  <c r="BW8" i="16" s="1"/>
  <c r="AT14" i="16"/>
  <c r="AT13" i="16"/>
  <c r="AT11" i="16"/>
  <c r="AU24" i="16"/>
  <c r="CA24" i="16" s="1"/>
  <c r="AU20" i="16"/>
  <c r="CA20" i="16" s="1"/>
  <c r="AU9" i="16"/>
  <c r="CA9" i="16" s="1"/>
  <c r="AU7" i="16"/>
  <c r="CA7" i="16" s="1"/>
  <c r="AU8" i="16"/>
  <c r="CA8" i="16" s="1"/>
  <c r="AU10" i="16"/>
  <c r="CA10" i="16" s="1"/>
  <c r="BN7" i="16"/>
  <c r="EY7" i="16" s="1"/>
  <c r="DN10" i="16"/>
  <c r="BJ4" i="16"/>
  <c r="EI4" i="16" s="1"/>
  <c r="AY25" i="16"/>
  <c r="CQ25" i="16" s="1"/>
  <c r="AY17" i="16"/>
  <c r="CQ17" i="16" s="1"/>
  <c r="AY16" i="16"/>
  <c r="CQ16" i="16" s="1"/>
  <c r="AY23" i="16"/>
  <c r="CQ23" i="16" s="1"/>
  <c r="AY24" i="16"/>
  <c r="CQ24" i="16" s="1"/>
  <c r="AY19" i="16"/>
  <c r="CQ19" i="16" s="1"/>
  <c r="AY14" i="16"/>
  <c r="CQ14" i="16" s="1"/>
  <c r="AY12" i="16"/>
  <c r="CQ12" i="16" s="1"/>
  <c r="AY6" i="16"/>
  <c r="CQ6" i="16" s="1"/>
  <c r="AY21" i="16"/>
  <c r="CQ21" i="16" s="1"/>
  <c r="AY20" i="16"/>
  <c r="CQ20" i="16" s="1"/>
  <c r="AY22" i="16"/>
  <c r="CQ22" i="16" s="1"/>
  <c r="AY18" i="16"/>
  <c r="CQ18" i="16" s="1"/>
  <c r="AY15" i="16"/>
  <c r="CQ15" i="16" s="1"/>
  <c r="AY13" i="16"/>
  <c r="CQ13" i="16" s="1"/>
  <c r="AY11" i="16"/>
  <c r="CQ11" i="16" s="1"/>
  <c r="AY9" i="16"/>
  <c r="CQ9" i="16" s="1"/>
  <c r="AY10" i="16"/>
  <c r="CQ10" i="16" s="1"/>
  <c r="AY4" i="16"/>
  <c r="CQ4" i="16" s="1"/>
  <c r="AY2" i="16"/>
  <c r="CQ2" i="16" s="1"/>
  <c r="AZ24" i="16"/>
  <c r="CU24" i="16" s="1"/>
  <c r="EK2" i="16"/>
  <c r="AS3" i="16"/>
  <c r="BD11" i="16"/>
  <c r="DK11" i="16" s="1"/>
  <c r="BP4" i="16"/>
  <c r="FG4" i="16" s="1"/>
  <c r="AS6" i="16"/>
  <c r="BF8" i="16"/>
  <c r="DS8" i="16" s="1"/>
  <c r="AT12" i="16"/>
  <c r="BE25" i="16"/>
  <c r="DO25" i="16" s="1"/>
  <c r="BE24" i="16"/>
  <c r="DO24" i="16" s="1"/>
  <c r="BE19" i="16"/>
  <c r="DO19" i="16" s="1"/>
  <c r="BE14" i="16"/>
  <c r="DO14" i="16" s="1"/>
  <c r="BE18" i="16"/>
  <c r="DO18" i="16" s="1"/>
  <c r="BE10" i="16"/>
  <c r="DO10" i="16" s="1"/>
  <c r="BE7" i="16"/>
  <c r="DO7" i="16" s="1"/>
  <c r="BE22" i="16"/>
  <c r="DO22" i="16" s="1"/>
  <c r="BE23" i="16"/>
  <c r="DO23" i="16" s="1"/>
  <c r="BE21" i="16"/>
  <c r="DO21" i="16" s="1"/>
  <c r="BE12" i="16"/>
  <c r="DO12" i="16" s="1"/>
  <c r="BE6" i="16"/>
  <c r="DO6" i="16" s="1"/>
  <c r="BE5" i="16"/>
  <c r="DO5" i="16" s="1"/>
  <c r="BE16" i="16"/>
  <c r="DO16" i="16" s="1"/>
  <c r="BE17" i="16"/>
  <c r="DO17" i="16" s="1"/>
  <c r="BE13" i="16"/>
  <c r="DO13" i="16" s="1"/>
  <c r="BF21" i="16"/>
  <c r="DS21" i="16" s="1"/>
  <c r="BF19" i="16"/>
  <c r="DS19" i="16" s="1"/>
  <c r="BF20" i="16"/>
  <c r="DS20" i="16" s="1"/>
  <c r="BF18" i="16"/>
  <c r="DS18" i="16" s="1"/>
  <c r="BF10" i="16"/>
  <c r="DS10" i="16" s="1"/>
  <c r="BF7" i="16"/>
  <c r="DS7" i="16" s="1"/>
  <c r="BF24" i="16"/>
  <c r="DS24" i="16" s="1"/>
  <c r="BF25" i="16"/>
  <c r="DS25" i="16" s="1"/>
  <c r="BF22" i="16"/>
  <c r="DS22" i="16" s="1"/>
  <c r="BF15" i="16"/>
  <c r="DS15" i="16" s="1"/>
  <c r="BF23" i="16"/>
  <c r="DS23" i="16" s="1"/>
  <c r="BF12" i="16"/>
  <c r="DS12" i="16" s="1"/>
  <c r="BF6" i="16"/>
  <c r="DS6" i="16" s="1"/>
  <c r="BF5" i="16"/>
  <c r="DS5" i="16" s="1"/>
  <c r="BF2" i="16"/>
  <c r="DS2" i="16" s="1"/>
  <c r="BF16" i="16"/>
  <c r="DS16" i="16" s="1"/>
  <c r="BF9" i="16"/>
  <c r="DS9" i="16" s="1"/>
  <c r="BF14" i="16"/>
  <c r="DS14" i="16" s="1"/>
  <c r="BE4" i="16"/>
  <c r="DO4" i="16" s="1"/>
  <c r="BH21" i="16"/>
  <c r="EA21" i="16" s="1"/>
  <c r="BH23" i="16"/>
  <c r="EA23" i="16" s="1"/>
  <c r="BH13" i="16"/>
  <c r="EA13" i="16" s="1"/>
  <c r="BH20" i="16"/>
  <c r="EA20" i="16" s="1"/>
  <c r="BH25" i="16"/>
  <c r="EA25" i="16" s="1"/>
  <c r="BH24" i="16"/>
  <c r="EA24" i="16" s="1"/>
  <c r="BH22" i="16"/>
  <c r="EA22" i="16" s="1"/>
  <c r="BH15" i="16"/>
  <c r="EA15" i="16" s="1"/>
  <c r="BH16" i="16"/>
  <c r="EA16" i="16" s="1"/>
  <c r="BH9" i="16"/>
  <c r="EA9" i="16" s="1"/>
  <c r="BH8" i="16"/>
  <c r="EA8" i="16" s="1"/>
  <c r="BH12" i="16"/>
  <c r="EA12" i="16" s="1"/>
  <c r="BG4" i="16"/>
  <c r="DW4" i="16" s="1"/>
  <c r="BJ23" i="16"/>
  <c r="EI23" i="16" s="1"/>
  <c r="BJ19" i="16"/>
  <c r="EI19" i="16" s="1"/>
  <c r="BJ18" i="16"/>
  <c r="EI18" i="16" s="1"/>
  <c r="BJ21" i="16"/>
  <c r="EI21" i="16" s="1"/>
  <c r="BJ16" i="16"/>
  <c r="EI16" i="16" s="1"/>
  <c r="BJ22" i="16"/>
  <c r="EI22" i="16" s="1"/>
  <c r="BJ9" i="16"/>
  <c r="EI9" i="16" s="1"/>
  <c r="BJ12" i="16"/>
  <c r="EI12" i="16" s="1"/>
  <c r="BJ6" i="16"/>
  <c r="EI6" i="16" s="1"/>
  <c r="BJ14" i="16"/>
  <c r="EI14" i="16" s="1"/>
  <c r="BJ25" i="16"/>
  <c r="EI25" i="16" s="1"/>
  <c r="BJ7" i="16"/>
  <c r="EI7" i="16" s="1"/>
  <c r="BJ8" i="16"/>
  <c r="EI8" i="16" s="1"/>
  <c r="BJ11" i="16"/>
  <c r="EI11" i="16" s="1"/>
  <c r="BJ20" i="16"/>
  <c r="EI20" i="16" s="1"/>
  <c r="BJ17" i="16"/>
  <c r="EI17" i="16" s="1"/>
  <c r="BJ13" i="16"/>
  <c r="EI13" i="16" s="1"/>
  <c r="BJ10" i="16"/>
  <c r="EI10" i="16" s="1"/>
  <c r="DL4" i="16"/>
  <c r="BH5" i="16"/>
  <c r="EA5" i="16" s="1"/>
  <c r="FB2" i="16"/>
  <c r="DM4" i="16"/>
  <c r="BL21" i="16"/>
  <c r="EQ21" i="16" s="1"/>
  <c r="BL18" i="16"/>
  <c r="EQ18" i="16" s="1"/>
  <c r="BL16" i="16"/>
  <c r="EQ16" i="16" s="1"/>
  <c r="BL22" i="16"/>
  <c r="EQ22" i="16" s="1"/>
  <c r="BL17" i="16"/>
  <c r="EQ17" i="16" s="1"/>
  <c r="BL25" i="16"/>
  <c r="EQ25" i="16" s="1"/>
  <c r="BL14" i="16"/>
  <c r="EQ14" i="16" s="1"/>
  <c r="BL11" i="16"/>
  <c r="EQ11" i="16" s="1"/>
  <c r="BL23" i="16"/>
  <c r="EQ23" i="16" s="1"/>
  <c r="BL19" i="16"/>
  <c r="EQ19" i="16" s="1"/>
  <c r="BL24" i="16"/>
  <c r="EQ24" i="16" s="1"/>
  <c r="BL8" i="16"/>
  <c r="EQ8" i="16" s="1"/>
  <c r="BL4" i="16"/>
  <c r="EQ4" i="16" s="1"/>
  <c r="BL9" i="16"/>
  <c r="EQ9" i="16" s="1"/>
  <c r="BL13" i="16"/>
  <c r="EQ13" i="16" s="1"/>
  <c r="BL10" i="16"/>
  <c r="EQ10" i="16" s="1"/>
  <c r="BL20" i="16"/>
  <c r="EQ20" i="16" s="1"/>
  <c r="BL15" i="16"/>
  <c r="EQ15" i="16" s="1"/>
  <c r="BI6" i="16"/>
  <c r="EE6" i="16" s="1"/>
  <c r="BE8" i="16"/>
  <c r="DO8" i="16" s="1"/>
  <c r="BM22" i="16"/>
  <c r="EU22" i="16" s="1"/>
  <c r="BM18" i="16"/>
  <c r="EU18" i="16" s="1"/>
  <c r="BM20" i="16"/>
  <c r="EU20" i="16" s="1"/>
  <c r="BM25" i="16"/>
  <c r="EU25" i="16" s="1"/>
  <c r="BM17" i="16"/>
  <c r="EU17" i="16" s="1"/>
  <c r="BM23" i="16"/>
  <c r="EU23" i="16" s="1"/>
  <c r="BM16" i="16"/>
  <c r="EU16" i="16" s="1"/>
  <c r="BM11" i="16"/>
  <c r="EU11" i="16" s="1"/>
  <c r="BM8" i="16"/>
  <c r="EU8" i="16" s="1"/>
  <c r="BM19" i="16"/>
  <c r="EU19" i="16" s="1"/>
  <c r="BM21" i="16"/>
  <c r="EU21" i="16" s="1"/>
  <c r="BM4" i="16"/>
  <c r="EU4" i="16" s="1"/>
  <c r="BM9" i="16"/>
  <c r="EU9" i="16" s="1"/>
  <c r="BM3" i="16"/>
  <c r="EU3" i="16" s="1"/>
  <c r="BM13" i="16"/>
  <c r="EU13" i="16" s="1"/>
  <c r="BM10" i="16"/>
  <c r="EU10" i="16" s="1"/>
  <c r="BM15" i="16"/>
  <c r="EU15" i="16" s="1"/>
  <c r="BM24" i="16"/>
  <c r="EU24" i="16" s="1"/>
  <c r="AT3" i="16"/>
  <c r="BW3" i="16" s="1"/>
  <c r="BB25" i="16"/>
  <c r="DC25" i="16" s="1"/>
  <c r="BB23" i="16"/>
  <c r="DC23" i="16" s="1"/>
  <c r="BB24" i="16"/>
  <c r="DC24" i="16" s="1"/>
  <c r="BB15" i="16"/>
  <c r="DC15" i="16" s="1"/>
  <c r="BB11" i="16"/>
  <c r="DC11" i="16" s="1"/>
  <c r="BB8" i="16"/>
  <c r="DC8" i="16" s="1"/>
  <c r="BB20" i="16"/>
  <c r="DC20" i="16" s="1"/>
  <c r="BB17" i="16"/>
  <c r="DC17" i="16" s="1"/>
  <c r="BB13" i="16"/>
  <c r="DC13" i="16" s="1"/>
  <c r="BB18" i="16"/>
  <c r="DC18" i="16" s="1"/>
  <c r="BB22" i="16"/>
  <c r="DC22" i="16" s="1"/>
  <c r="BB19" i="16"/>
  <c r="DC19" i="16" s="1"/>
  <c r="BB14" i="16"/>
  <c r="DC14" i="16" s="1"/>
  <c r="BB3" i="16"/>
  <c r="DC3" i="16" s="1"/>
  <c r="BB21" i="16"/>
  <c r="DC21" i="16" s="1"/>
  <c r="BB12" i="16"/>
  <c r="DC12" i="16" s="1"/>
  <c r="BN25" i="16"/>
  <c r="EY25" i="16" s="1"/>
  <c r="BN22" i="16"/>
  <c r="EY22" i="16" s="1"/>
  <c r="BN15" i="16"/>
  <c r="EY15" i="16" s="1"/>
  <c r="BN23" i="16"/>
  <c r="EY23" i="16" s="1"/>
  <c r="BN24" i="16"/>
  <c r="EY24" i="16" s="1"/>
  <c r="BN11" i="16"/>
  <c r="EY11" i="16" s="1"/>
  <c r="BN8" i="16"/>
  <c r="EY8" i="16" s="1"/>
  <c r="BN19" i="16"/>
  <c r="EY19" i="16" s="1"/>
  <c r="BN21" i="16"/>
  <c r="EY21" i="16" s="1"/>
  <c r="BN17" i="16"/>
  <c r="EY17" i="16" s="1"/>
  <c r="BN4" i="16"/>
  <c r="EY4" i="16" s="1"/>
  <c r="BN9" i="16"/>
  <c r="EY9" i="16" s="1"/>
  <c r="BN3" i="16"/>
  <c r="EY3" i="16" s="1"/>
  <c r="BN13" i="16"/>
  <c r="EY13" i="16" s="1"/>
  <c r="BN10" i="16"/>
  <c r="EY10" i="16" s="1"/>
  <c r="BN16" i="16"/>
  <c r="EY16" i="16" s="1"/>
  <c r="BN20" i="16"/>
  <c r="EY20" i="16" s="1"/>
  <c r="BN14" i="16"/>
  <c r="EY14" i="16" s="1"/>
  <c r="BN18" i="16"/>
  <c r="EY18" i="16" s="1"/>
  <c r="BB2" i="16"/>
  <c r="DC2" i="16" s="1"/>
  <c r="BO2" i="16"/>
  <c r="FC2" i="16" s="1"/>
  <c r="AU3" i="16"/>
  <c r="CA3" i="16" s="1"/>
  <c r="BJ3" i="16"/>
  <c r="EI3" i="16" s="1"/>
  <c r="AV5" i="16"/>
  <c r="CE5" i="16" s="1"/>
  <c r="BL5" i="16"/>
  <c r="EQ5" i="16" s="1"/>
  <c r="AT6" i="16"/>
  <c r="BW6" i="16" s="1"/>
  <c r="BM6" i="16"/>
  <c r="EU6" i="16" s="1"/>
  <c r="BB7" i="16"/>
  <c r="DC7" i="16" s="1"/>
  <c r="BO8" i="16"/>
  <c r="FC8" i="16" s="1"/>
  <c r="BF11" i="16"/>
  <c r="DS11" i="16" s="1"/>
  <c r="AU12" i="16"/>
  <c r="CA12" i="16" s="1"/>
  <c r="BD14" i="16"/>
  <c r="DK14" i="16" s="1"/>
  <c r="BG17" i="16"/>
  <c r="DW17" i="16" s="1"/>
  <c r="BE2" i="16"/>
  <c r="DO2" i="16" s="1"/>
  <c r="BM7" i="16"/>
  <c r="EU7" i="16" s="1"/>
  <c r="BE9" i="16"/>
  <c r="DO9" i="16" s="1"/>
  <c r="BP9" i="16"/>
  <c r="FG9" i="16" s="1"/>
  <c r="BK23" i="16"/>
  <c r="EM23" i="16" s="1"/>
  <c r="BK20" i="16"/>
  <c r="EM20" i="16" s="1"/>
  <c r="BK21" i="16"/>
  <c r="EM21" i="16" s="1"/>
  <c r="BK18" i="16"/>
  <c r="EM18" i="16" s="1"/>
  <c r="BK16" i="16"/>
  <c r="EM16" i="16" s="1"/>
  <c r="BK22" i="16"/>
  <c r="EM22" i="16" s="1"/>
  <c r="BK17" i="16"/>
  <c r="EM17" i="16" s="1"/>
  <c r="BK12" i="16"/>
  <c r="EM12" i="16" s="1"/>
  <c r="BK6" i="16"/>
  <c r="EM6" i="16" s="1"/>
  <c r="BK14" i="16"/>
  <c r="EM14" i="16" s="1"/>
  <c r="BK19" i="16"/>
  <c r="EM19" i="16" s="1"/>
  <c r="BK25" i="16"/>
  <c r="EM25" i="16" s="1"/>
  <c r="BK24" i="16"/>
  <c r="EM24" i="16" s="1"/>
  <c r="BK7" i="16"/>
  <c r="EM7" i="16" s="1"/>
  <c r="BK8" i="16"/>
  <c r="EM8" i="16" s="1"/>
  <c r="BK11" i="16"/>
  <c r="EM11" i="16" s="1"/>
  <c r="BK9" i="16"/>
  <c r="EM9" i="16" s="1"/>
  <c r="BK13" i="16"/>
  <c r="EM13" i="16" s="1"/>
  <c r="BK10" i="16"/>
  <c r="EM10" i="16" s="1"/>
  <c r="BK15" i="16"/>
  <c r="EM15" i="16" s="1"/>
  <c r="BG3" i="16"/>
  <c r="DW3" i="16" s="1"/>
  <c r="AY7" i="16"/>
  <c r="CQ7" i="16" s="1"/>
  <c r="BH3" i="16"/>
  <c r="EA3" i="16" s="1"/>
  <c r="BC25" i="16"/>
  <c r="DG25" i="16" s="1"/>
  <c r="BC22" i="16"/>
  <c r="DG22" i="16" s="1"/>
  <c r="BC24" i="16"/>
  <c r="DG24" i="16" s="1"/>
  <c r="BC19" i="16"/>
  <c r="DG19" i="16" s="1"/>
  <c r="BC15" i="16"/>
  <c r="DG15" i="16" s="1"/>
  <c r="BC20" i="16"/>
  <c r="DG20" i="16" s="1"/>
  <c r="BC17" i="16"/>
  <c r="DG17" i="16" s="1"/>
  <c r="BC13" i="16"/>
  <c r="DG13" i="16" s="1"/>
  <c r="BC18" i="16"/>
  <c r="DG18" i="16" s="1"/>
  <c r="BC14" i="16"/>
  <c r="DG14" i="16" s="1"/>
  <c r="BC11" i="16"/>
  <c r="DG11" i="16" s="1"/>
  <c r="BC3" i="16"/>
  <c r="DG3" i="16" s="1"/>
  <c r="BC23" i="16"/>
  <c r="DG23" i="16" s="1"/>
  <c r="BC21" i="16"/>
  <c r="DG21" i="16" s="1"/>
  <c r="BC12" i="16"/>
  <c r="DG12" i="16" s="1"/>
  <c r="BO25" i="16"/>
  <c r="FC25" i="16" s="1"/>
  <c r="BO22" i="16"/>
  <c r="FC22" i="16" s="1"/>
  <c r="BO15" i="16"/>
  <c r="FC15" i="16" s="1"/>
  <c r="BO23" i="16"/>
  <c r="FC23" i="16" s="1"/>
  <c r="BO24" i="16"/>
  <c r="FC24" i="16" s="1"/>
  <c r="BO19" i="16"/>
  <c r="FC19" i="16" s="1"/>
  <c r="BO13" i="16"/>
  <c r="FC13" i="16" s="1"/>
  <c r="BO21" i="16"/>
  <c r="FC21" i="16" s="1"/>
  <c r="BO17" i="16"/>
  <c r="FC17" i="16" s="1"/>
  <c r="BO9" i="16"/>
  <c r="FC9" i="16" s="1"/>
  <c r="BO3" i="16"/>
  <c r="FC3" i="16" s="1"/>
  <c r="BO10" i="16"/>
  <c r="FC10" i="16" s="1"/>
  <c r="BO16" i="16"/>
  <c r="FC16" i="16" s="1"/>
  <c r="BO20" i="16"/>
  <c r="FC20" i="16" s="1"/>
  <c r="BO11" i="16"/>
  <c r="FC11" i="16" s="1"/>
  <c r="BO14" i="16"/>
  <c r="FC14" i="16" s="1"/>
  <c r="BO12" i="16"/>
  <c r="FC12" i="16" s="1"/>
  <c r="BC2" i="16"/>
  <c r="DG2" i="16" s="1"/>
  <c r="BP2" i="16"/>
  <c r="FG2" i="16" s="1"/>
  <c r="AV3" i="16"/>
  <c r="CE3" i="16" s="1"/>
  <c r="BK3" i="16"/>
  <c r="EM3" i="16" s="1"/>
  <c r="BB4" i="16"/>
  <c r="DC4" i="16" s="1"/>
  <c r="AW5" i="16"/>
  <c r="CI5" i="16" s="1"/>
  <c r="BM5" i="16"/>
  <c r="EU5" i="16" s="1"/>
  <c r="AU6" i="16"/>
  <c r="CA6" i="16" s="1"/>
  <c r="BN6" i="16"/>
  <c r="EY6" i="16" s="1"/>
  <c r="BC7" i="16"/>
  <c r="DG7" i="16" s="1"/>
  <c r="BP8" i="16"/>
  <c r="FG8" i="16" s="1"/>
  <c r="BG11" i="16"/>
  <c r="DW11" i="16" s="1"/>
  <c r="BG14" i="16"/>
  <c r="DW14" i="16" s="1"/>
  <c r="BH17" i="16"/>
  <c r="EA17" i="16" s="1"/>
  <c r="BI19" i="16"/>
  <c r="EE19" i="16" s="1"/>
  <c r="BI11" i="16"/>
  <c r="EE11" i="16" s="1"/>
  <c r="BI8" i="16"/>
  <c r="EE8" i="16" s="1"/>
  <c r="BI17" i="16"/>
  <c r="EE17" i="16" s="1"/>
  <c r="BI20" i="16"/>
  <c r="EE20" i="16" s="1"/>
  <c r="BI18" i="16"/>
  <c r="EE18" i="16" s="1"/>
  <c r="EH18" i="16" s="1"/>
  <c r="BI21" i="16"/>
  <c r="EE21" i="16" s="1"/>
  <c r="BI22" i="16"/>
  <c r="EE22" i="16" s="1"/>
  <c r="BI15" i="16"/>
  <c r="EE15" i="16" s="1"/>
  <c r="BI4" i="16"/>
  <c r="EE4" i="16" s="1"/>
  <c r="BI16" i="16"/>
  <c r="EE16" i="16" s="1"/>
  <c r="BI9" i="16"/>
  <c r="EE9" i="16" s="1"/>
  <c r="BI12" i="16"/>
  <c r="EE12" i="16" s="1"/>
  <c r="BI14" i="16"/>
  <c r="EE14" i="16" s="1"/>
  <c r="BI23" i="16"/>
  <c r="EE23" i="16" s="1"/>
  <c r="BI25" i="16"/>
  <c r="EE25" i="16" s="1"/>
  <c r="BI24" i="16"/>
  <c r="EE24" i="16" s="1"/>
  <c r="AV20" i="16" l="1"/>
  <c r="CE20" i="16" s="1"/>
  <c r="EZ12" i="16"/>
  <c r="AV18" i="16"/>
  <c r="CE18" i="16" s="1"/>
  <c r="DL10" i="16"/>
  <c r="FA12" i="16"/>
  <c r="EB2" i="16"/>
  <c r="AV12" i="16"/>
  <c r="CE12" i="16" s="1"/>
  <c r="AV21" i="16"/>
  <c r="CE21" i="16" s="1"/>
  <c r="FF12" i="16"/>
  <c r="AV16" i="16"/>
  <c r="CE16" i="16" s="1"/>
  <c r="FE2" i="16"/>
  <c r="AV10" i="16"/>
  <c r="CE10" i="16" s="1"/>
  <c r="CK10" i="16" s="1"/>
  <c r="AV13" i="16"/>
  <c r="CE13" i="16" s="1"/>
  <c r="EH2" i="16"/>
  <c r="EC2" i="16"/>
  <c r="DN16" i="16"/>
  <c r="DJ10" i="16"/>
  <c r="AV11" i="16"/>
  <c r="CE11" i="16" s="1"/>
  <c r="EF7" i="16"/>
  <c r="EV12" i="16"/>
  <c r="DI16" i="16"/>
  <c r="DL8" i="16"/>
  <c r="EZ2" i="16"/>
  <c r="AV15" i="16"/>
  <c r="CE15" i="16" s="1"/>
  <c r="CL15" i="16" s="1"/>
  <c r="EF2" i="16"/>
  <c r="EV2" i="16"/>
  <c r="FB14" i="16"/>
  <c r="CN3" i="16"/>
  <c r="EW12" i="16"/>
  <c r="EH7" i="16"/>
  <c r="EG7" i="16"/>
  <c r="DJ16" i="16"/>
  <c r="DH16" i="16"/>
  <c r="AU17" i="16"/>
  <c r="CA17" i="16" s="1"/>
  <c r="CH17" i="16" s="1"/>
  <c r="ER2" i="16"/>
  <c r="AU19" i="16"/>
  <c r="CA19" i="16" s="1"/>
  <c r="CB19" i="16" s="1"/>
  <c r="EW2" i="16"/>
  <c r="FD5" i="16"/>
  <c r="EO5" i="16"/>
  <c r="AU15" i="16"/>
  <c r="CA15" i="16" s="1"/>
  <c r="DI6" i="16"/>
  <c r="ET2" i="16"/>
  <c r="FJ18" i="16"/>
  <c r="AU16" i="16"/>
  <c r="CA16" i="16" s="1"/>
  <c r="DH10" i="16"/>
  <c r="EK5" i="16"/>
  <c r="DM9" i="16"/>
  <c r="AU5" i="16"/>
  <c r="CA5" i="16" s="1"/>
  <c r="CG5" i="16" s="1"/>
  <c r="EV3" i="16"/>
  <c r="EL5" i="16"/>
  <c r="EX12" i="16"/>
  <c r="AU25" i="16"/>
  <c r="CA25" i="16" s="1"/>
  <c r="DI10" i="16"/>
  <c r="DI9" i="16"/>
  <c r="DM10" i="16"/>
  <c r="AU22" i="16"/>
  <c r="CA22" i="16" s="1"/>
  <c r="AZ3" i="16"/>
  <c r="CU3" i="16" s="1"/>
  <c r="DB3" i="16" s="1"/>
  <c r="AZ15" i="16"/>
  <c r="CU15" i="16" s="1"/>
  <c r="CV15" i="16" s="1"/>
  <c r="AZ8" i="16"/>
  <c r="CU8" i="16" s="1"/>
  <c r="AZ6" i="16"/>
  <c r="CU6" i="16" s="1"/>
  <c r="CW6" i="16" s="1"/>
  <c r="AZ5" i="16"/>
  <c r="CU5" i="16" s="1"/>
  <c r="EN5" i="16"/>
  <c r="EX6" i="16"/>
  <c r="DH6" i="16"/>
  <c r="AZ19" i="16"/>
  <c r="CU19" i="16" s="1"/>
  <c r="DA19" i="16" s="1"/>
  <c r="AZ22" i="16"/>
  <c r="CU22" i="16" s="1"/>
  <c r="DB22" i="16" s="1"/>
  <c r="FJ5" i="16"/>
  <c r="DJ6" i="16"/>
  <c r="EX2" i="16"/>
  <c r="AV2" i="16"/>
  <c r="CE2" i="16" s="1"/>
  <c r="AV6" i="16"/>
  <c r="CE6" i="16" s="1"/>
  <c r="FA14" i="16"/>
  <c r="AZ16" i="16"/>
  <c r="CU16" i="16" s="1"/>
  <c r="CV16" i="16" s="1"/>
  <c r="EP5" i="16"/>
  <c r="AZ4" i="16"/>
  <c r="CU4" i="16" s="1"/>
  <c r="CV4" i="16" s="1"/>
  <c r="EP2" i="16"/>
  <c r="FI18" i="16"/>
  <c r="AZ12" i="16"/>
  <c r="CU12" i="16" s="1"/>
  <c r="DB12" i="16" s="1"/>
  <c r="FI6" i="16"/>
  <c r="AZ17" i="16"/>
  <c r="CU17" i="16" s="1"/>
  <c r="DA17" i="16" s="1"/>
  <c r="FH18" i="16"/>
  <c r="EN2" i="16"/>
  <c r="CO2" i="16"/>
  <c r="AZ25" i="16"/>
  <c r="CU25" i="16" s="1"/>
  <c r="CV25" i="16" s="1"/>
  <c r="EO2" i="16"/>
  <c r="FJ6" i="16"/>
  <c r="ES2" i="16"/>
  <c r="EJ13" i="16"/>
  <c r="AZ10" i="16"/>
  <c r="CU10" i="16" s="1"/>
  <c r="CZ10" i="16" s="1"/>
  <c r="DL9" i="16"/>
  <c r="EZ14" i="16"/>
  <c r="AZ20" i="16"/>
  <c r="CU20" i="16" s="1"/>
  <c r="CX20" i="16" s="1"/>
  <c r="AZ2" i="16"/>
  <c r="CU2" i="16" s="1"/>
  <c r="DN9" i="16"/>
  <c r="AZ18" i="16"/>
  <c r="CU18" i="16" s="1"/>
  <c r="DB18" i="16" s="1"/>
  <c r="AU11" i="16"/>
  <c r="CA11" i="16" s="1"/>
  <c r="CH11" i="16" s="1"/>
  <c r="AU18" i="16"/>
  <c r="CA18" i="16" s="1"/>
  <c r="AV14" i="16"/>
  <c r="CE14" i="16" s="1"/>
  <c r="FE5" i="16"/>
  <c r="AZ7" i="16"/>
  <c r="CU7" i="16" s="1"/>
  <c r="DB7" i="16" s="1"/>
  <c r="AZ13" i="16"/>
  <c r="CU13" i="16" s="1"/>
  <c r="CX13" i="16" s="1"/>
  <c r="FH5" i="16"/>
  <c r="AV4" i="16"/>
  <c r="CE4" i="16" s="1"/>
  <c r="DL16" i="16"/>
  <c r="AU4" i="16"/>
  <c r="CA4" i="16" s="1"/>
  <c r="CC4" i="16" s="1"/>
  <c r="AZ11" i="16"/>
  <c r="CU11" i="16" s="1"/>
  <c r="AU13" i="16"/>
  <c r="CA13" i="16" s="1"/>
  <c r="AU23" i="16"/>
  <c r="CA23" i="16" s="1"/>
  <c r="CH23" i="16" s="1"/>
  <c r="DP15" i="16"/>
  <c r="AV9" i="16"/>
  <c r="CE9" i="16" s="1"/>
  <c r="FF5" i="16"/>
  <c r="CX5" i="16"/>
  <c r="ED2" i="16"/>
  <c r="AZ14" i="16"/>
  <c r="CU14" i="16" s="1"/>
  <c r="CZ14" i="16" s="1"/>
  <c r="AZ9" i="16"/>
  <c r="CU9" i="16" s="1"/>
  <c r="AZ21" i="16"/>
  <c r="CU21" i="16" s="1"/>
  <c r="CV21" i="16" s="1"/>
  <c r="AU14" i="16"/>
  <c r="CA14" i="16" s="1"/>
  <c r="AU21" i="16"/>
  <c r="CA21" i="16" s="1"/>
  <c r="AV19" i="16"/>
  <c r="CE19" i="16" s="1"/>
  <c r="EW21" i="16"/>
  <c r="EV21" i="16"/>
  <c r="EX21" i="16"/>
  <c r="CW16" i="16"/>
  <c r="CH8" i="16"/>
  <c r="CG8" i="16"/>
  <c r="CF8" i="16"/>
  <c r="CF20" i="16"/>
  <c r="CG20" i="16"/>
  <c r="CH20" i="16"/>
  <c r="CD20" i="16"/>
  <c r="CC20" i="16"/>
  <c r="CB20" i="16"/>
  <c r="BU13" i="16"/>
  <c r="BV13" i="16"/>
  <c r="BX13" i="16"/>
  <c r="BT13" i="16"/>
  <c r="BZ13" i="16"/>
  <c r="BZ4" i="16"/>
  <c r="BX4" i="16"/>
  <c r="BY4" i="16"/>
  <c r="CD4" i="16"/>
  <c r="CL23" i="16"/>
  <c r="CJ23" i="16"/>
  <c r="CK23" i="16"/>
  <c r="DX13" i="16"/>
  <c r="DY13" i="16"/>
  <c r="DZ13" i="16"/>
  <c r="CN20" i="16"/>
  <c r="CP20" i="16"/>
  <c r="CO20" i="16"/>
  <c r="CP23" i="16"/>
  <c r="CO23" i="16"/>
  <c r="CN23" i="16"/>
  <c r="ED15" i="16"/>
  <c r="EC15" i="16"/>
  <c r="EB15" i="16"/>
  <c r="DN5" i="16"/>
  <c r="DM5" i="16"/>
  <c r="DL5" i="16"/>
  <c r="DP7" i="16"/>
  <c r="DQ7" i="16"/>
  <c r="DR7" i="16"/>
  <c r="DP24" i="16"/>
  <c r="DR24" i="16"/>
  <c r="DQ24" i="16"/>
  <c r="DF12" i="16"/>
  <c r="DE12" i="16"/>
  <c r="DD12" i="16"/>
  <c r="DF23" i="16"/>
  <c r="DD23" i="16"/>
  <c r="DE23" i="16"/>
  <c r="CR7" i="16"/>
  <c r="CT7" i="16"/>
  <c r="CS7" i="16"/>
  <c r="CR12" i="16"/>
  <c r="CT12" i="16"/>
  <c r="CS12" i="16"/>
  <c r="EL22" i="16"/>
  <c r="EK22" i="16"/>
  <c r="EJ22" i="16"/>
  <c r="DZ25" i="16"/>
  <c r="DY25" i="16"/>
  <c r="DX25" i="16"/>
  <c r="CD24" i="16"/>
  <c r="CB24" i="16"/>
  <c r="CC24" i="16"/>
  <c r="BZ10" i="16"/>
  <c r="BV10" i="16"/>
  <c r="BU10" i="16"/>
  <c r="BT10" i="16"/>
  <c r="BX10" i="16"/>
  <c r="CL25" i="16"/>
  <c r="CK25" i="16"/>
  <c r="CJ25" i="16"/>
  <c r="EH10" i="16"/>
  <c r="EG10" i="16"/>
  <c r="EF10" i="16"/>
  <c r="CO24" i="16"/>
  <c r="CN24" i="16"/>
  <c r="CP24" i="16"/>
  <c r="DU3" i="16"/>
  <c r="DV3" i="16"/>
  <c r="DT3" i="16"/>
  <c r="ED22" i="16"/>
  <c r="EB22" i="16"/>
  <c r="EC22" i="16"/>
  <c r="EH4" i="16"/>
  <c r="EG4" i="16"/>
  <c r="EF4" i="16"/>
  <c r="EB7" i="16"/>
  <c r="ED7" i="16"/>
  <c r="EC7" i="16"/>
  <c r="DR6" i="16"/>
  <c r="DQ6" i="16"/>
  <c r="DP6" i="16"/>
  <c r="DR21" i="16"/>
  <c r="DQ21" i="16"/>
  <c r="DP21" i="16"/>
  <c r="DF21" i="16"/>
  <c r="DE21" i="16"/>
  <c r="DD21" i="16"/>
  <c r="DF25" i="16"/>
  <c r="DE25" i="16"/>
  <c r="DD25" i="16"/>
  <c r="EW3" i="16"/>
  <c r="CS2" i="16"/>
  <c r="CR2" i="16"/>
  <c r="CT2" i="16"/>
  <c r="CR14" i="16"/>
  <c r="CT14" i="16"/>
  <c r="CS14" i="16"/>
  <c r="ET24" i="16"/>
  <c r="ES24" i="16"/>
  <c r="ER24" i="16"/>
  <c r="BZ22" i="16"/>
  <c r="BY22" i="16"/>
  <c r="BX22" i="16"/>
  <c r="BU22" i="16"/>
  <c r="BV22" i="16"/>
  <c r="BT22" i="16"/>
  <c r="DR12" i="16"/>
  <c r="DQ12" i="16"/>
  <c r="DP12" i="16"/>
  <c r="DR25" i="16"/>
  <c r="DQ25" i="16"/>
  <c r="DP25" i="16"/>
  <c r="DF3" i="16"/>
  <c r="DE3" i="16"/>
  <c r="DD3" i="16"/>
  <c r="DD18" i="16"/>
  <c r="DF18" i="16"/>
  <c r="DE18" i="16"/>
  <c r="EX3" i="16"/>
  <c r="CT3" i="16"/>
  <c r="CS3" i="16"/>
  <c r="CR3" i="16"/>
  <c r="CT9" i="16"/>
  <c r="CS9" i="16"/>
  <c r="CR9" i="16"/>
  <c r="DV5" i="16"/>
  <c r="DU5" i="16"/>
  <c r="DT5" i="16"/>
  <c r="EC21" i="16"/>
  <c r="EB21" i="16"/>
  <c r="ED21" i="16"/>
  <c r="DR23" i="16"/>
  <c r="DQ23" i="16"/>
  <c r="DP23" i="16"/>
  <c r="DF14" i="16"/>
  <c r="DE14" i="16"/>
  <c r="DD14" i="16"/>
  <c r="DD22" i="16"/>
  <c r="DF22" i="16"/>
  <c r="DE22" i="16"/>
  <c r="BU6" i="16"/>
  <c r="E7" i="16"/>
  <c r="CR4" i="16"/>
  <c r="CS4" i="16"/>
  <c r="CT4" i="16"/>
  <c r="CR16" i="16"/>
  <c r="CT16" i="16"/>
  <c r="CS16" i="16"/>
  <c r="FF10" i="16"/>
  <c r="FE10" i="16"/>
  <c r="FD10" i="16"/>
  <c r="DA7" i="16"/>
  <c r="CZ7" i="16"/>
  <c r="FF22" i="16"/>
  <c r="FD22" i="16"/>
  <c r="FE22" i="16"/>
  <c r="CZ23" i="16"/>
  <c r="DA23" i="16"/>
  <c r="DB23" i="16"/>
  <c r="ES23" i="16"/>
  <c r="ER23" i="16"/>
  <c r="ET23" i="16"/>
  <c r="EZ20" i="16"/>
  <c r="FB20" i="16"/>
  <c r="FA20" i="16"/>
  <c r="BY23" i="16"/>
  <c r="BV23" i="16"/>
  <c r="BU23" i="16"/>
  <c r="BT23" i="16"/>
  <c r="BX23" i="16"/>
  <c r="BZ23" i="16"/>
  <c r="FB3" i="16"/>
  <c r="FA3" i="16"/>
  <c r="EZ3" i="16"/>
  <c r="EL24" i="16"/>
  <c r="EK24" i="16"/>
  <c r="EJ24" i="16"/>
  <c r="EL20" i="16"/>
  <c r="EJ20" i="16"/>
  <c r="EK20" i="16"/>
  <c r="DN7" i="16"/>
  <c r="DM7" i="16"/>
  <c r="DL7" i="16"/>
  <c r="FH11" i="16"/>
  <c r="FJ11" i="16"/>
  <c r="FI11" i="16"/>
  <c r="FH15" i="16"/>
  <c r="FJ15" i="16"/>
  <c r="FI15" i="16"/>
  <c r="DN20" i="16"/>
  <c r="DL20" i="16"/>
  <c r="ET19" i="16"/>
  <c r="ER19" i="16"/>
  <c r="ES19" i="16"/>
  <c r="DP14" i="16"/>
  <c r="DR14" i="16"/>
  <c r="DQ14" i="16"/>
  <c r="CH3" i="16"/>
  <c r="CG3" i="16"/>
  <c r="CF3" i="16"/>
  <c r="FD4" i="16"/>
  <c r="FE4" i="16"/>
  <c r="FF4" i="16"/>
  <c r="DI21" i="16"/>
  <c r="DH21" i="16"/>
  <c r="DJ21" i="16"/>
  <c r="DJ24" i="16"/>
  <c r="DI24" i="16"/>
  <c r="DH24" i="16"/>
  <c r="FB9" i="16"/>
  <c r="FA9" i="16"/>
  <c r="EZ9" i="16"/>
  <c r="FB22" i="16"/>
  <c r="FA22" i="16"/>
  <c r="EZ22" i="16"/>
  <c r="EW23" i="16"/>
  <c r="EX23" i="16"/>
  <c r="EV23" i="16"/>
  <c r="EP9" i="16"/>
  <c r="EO9" i="16"/>
  <c r="EN9" i="16"/>
  <c r="EH15" i="16"/>
  <c r="EG15" i="16"/>
  <c r="EF15" i="16"/>
  <c r="DZ9" i="16"/>
  <c r="DY9" i="16"/>
  <c r="DX9" i="16"/>
  <c r="DZ10" i="16"/>
  <c r="DY10" i="16"/>
  <c r="DX10" i="16"/>
  <c r="DU6" i="16"/>
  <c r="DT6" i="16"/>
  <c r="DV6" i="16"/>
  <c r="DB19" i="16"/>
  <c r="CC16" i="16"/>
  <c r="CB16" i="16"/>
  <c r="CD16" i="16"/>
  <c r="BT20" i="16"/>
  <c r="BY20" i="16"/>
  <c r="BZ20" i="16"/>
  <c r="BX20" i="16"/>
  <c r="BU20" i="16"/>
  <c r="BV20" i="16"/>
  <c r="CL21" i="16"/>
  <c r="CK21" i="16"/>
  <c r="CJ21" i="16"/>
  <c r="EB6" i="16"/>
  <c r="ED6" i="16"/>
  <c r="EC6" i="16"/>
  <c r="CP9" i="16"/>
  <c r="CO9" i="16"/>
  <c r="CN9" i="16"/>
  <c r="ED19" i="16"/>
  <c r="EC19" i="16"/>
  <c r="EB19" i="16"/>
  <c r="DQ22" i="16"/>
  <c r="DP22" i="16"/>
  <c r="DR22" i="16"/>
  <c r="DF13" i="16"/>
  <c r="DE13" i="16"/>
  <c r="DD13" i="16"/>
  <c r="DF19" i="16"/>
  <c r="DD19" i="16"/>
  <c r="DE19" i="16"/>
  <c r="EV6" i="16"/>
  <c r="CR10" i="16"/>
  <c r="CT10" i="16"/>
  <c r="CS10" i="16"/>
  <c r="CT17" i="16"/>
  <c r="CS17" i="16"/>
  <c r="CR17" i="16"/>
  <c r="ED11" i="16"/>
  <c r="EC11" i="16"/>
  <c r="EB11" i="16"/>
  <c r="FF15" i="16"/>
  <c r="FE15" i="16"/>
  <c r="FD15" i="16"/>
  <c r="DZ22" i="16"/>
  <c r="DY22" i="16"/>
  <c r="DX22" i="16"/>
  <c r="ET20" i="16"/>
  <c r="ES20" i="16"/>
  <c r="ER20" i="16"/>
  <c r="FF13" i="16"/>
  <c r="FE13" i="16"/>
  <c r="FD13" i="16"/>
  <c r="EH8" i="16"/>
  <c r="EG8" i="16"/>
  <c r="EF8" i="16"/>
  <c r="DV17" i="16"/>
  <c r="DU17" i="16"/>
  <c r="DT17" i="16"/>
  <c r="FJ12" i="16"/>
  <c r="FI12" i="16"/>
  <c r="FH12" i="16"/>
  <c r="ED17" i="16"/>
  <c r="EC17" i="16"/>
  <c r="EB17" i="16"/>
  <c r="EX24" i="16"/>
  <c r="EW24" i="16"/>
  <c r="EV24" i="16"/>
  <c r="DU4" i="16"/>
  <c r="DT4" i="16"/>
  <c r="DV4" i="16"/>
  <c r="DB16" i="16"/>
  <c r="DA16" i="16"/>
  <c r="CZ16" i="16"/>
  <c r="CJ10" i="16"/>
  <c r="FJ14" i="16"/>
  <c r="FI14" i="16"/>
  <c r="FH14" i="16"/>
  <c r="EP3" i="16"/>
  <c r="EO3" i="16"/>
  <c r="EN3" i="16"/>
  <c r="EP12" i="16"/>
  <c r="EO12" i="16"/>
  <c r="EN12" i="16"/>
  <c r="BZ14" i="16"/>
  <c r="BX14" i="16"/>
  <c r="BV14" i="16"/>
  <c r="BU14" i="16"/>
  <c r="BT14" i="16"/>
  <c r="EL25" i="16"/>
  <c r="EK25" i="16"/>
  <c r="EJ25" i="16"/>
  <c r="EK17" i="16"/>
  <c r="EL17" i="16"/>
  <c r="EJ17" i="16"/>
  <c r="FE6" i="16"/>
  <c r="FD6" i="16"/>
  <c r="FF6" i="16"/>
  <c r="FJ20" i="16"/>
  <c r="FI20" i="16"/>
  <c r="FH20" i="16"/>
  <c r="FJ22" i="16"/>
  <c r="FI22" i="16"/>
  <c r="FH22" i="16"/>
  <c r="DL15" i="16"/>
  <c r="DN15" i="16"/>
  <c r="EL3" i="16"/>
  <c r="ET14" i="16"/>
  <c r="ES14" i="16"/>
  <c r="ER14" i="16"/>
  <c r="CH12" i="16"/>
  <c r="CG12" i="16"/>
  <c r="CF12" i="16"/>
  <c r="CB12" i="16"/>
  <c r="CD12" i="16"/>
  <c r="CC12" i="16"/>
  <c r="FD17" i="16"/>
  <c r="FF17" i="16"/>
  <c r="FE17" i="16"/>
  <c r="DI3" i="16"/>
  <c r="DH3" i="16"/>
  <c r="DJ3" i="16"/>
  <c r="DJ23" i="16"/>
  <c r="DI23" i="16"/>
  <c r="DH23" i="16"/>
  <c r="FB4" i="16"/>
  <c r="FA4" i="16"/>
  <c r="EZ4" i="16"/>
  <c r="DV8" i="16"/>
  <c r="DU8" i="16"/>
  <c r="DT8" i="16"/>
  <c r="EV11" i="16"/>
  <c r="EW11" i="16"/>
  <c r="EX11" i="16"/>
  <c r="EN10" i="16"/>
  <c r="EP10" i="16"/>
  <c r="EO10" i="16"/>
  <c r="EO22" i="16"/>
  <c r="EP22" i="16"/>
  <c r="EN22" i="16"/>
  <c r="EH22" i="16"/>
  <c r="EG22" i="16"/>
  <c r="EF22" i="16"/>
  <c r="DY16" i="16"/>
  <c r="DX16" i="16"/>
  <c r="DZ16" i="16"/>
  <c r="DY18" i="16"/>
  <c r="DZ18" i="16"/>
  <c r="DX18" i="16"/>
  <c r="DU12" i="16"/>
  <c r="DV12" i="16"/>
  <c r="DT12" i="16"/>
  <c r="DX8" i="16"/>
  <c r="DZ8" i="16"/>
  <c r="DY8" i="16"/>
  <c r="DA20" i="16"/>
  <c r="CZ20" i="16"/>
  <c r="BY7" i="16"/>
  <c r="BX7" i="16"/>
  <c r="BZ7" i="16"/>
  <c r="CB7" i="16"/>
  <c r="CD7" i="16"/>
  <c r="CC7" i="16"/>
  <c r="BV17" i="16"/>
  <c r="BZ17" i="16"/>
  <c r="BY17" i="16"/>
  <c r="BU17" i="16"/>
  <c r="BT17" i="16"/>
  <c r="BX17" i="16"/>
  <c r="BV21" i="16"/>
  <c r="BT21" i="16"/>
  <c r="BZ21" i="16"/>
  <c r="BY21" i="16"/>
  <c r="BX21" i="16"/>
  <c r="BU21" i="16"/>
  <c r="EG19" i="16"/>
  <c r="EH19" i="16"/>
  <c r="EF19" i="16"/>
  <c r="CL8" i="16"/>
  <c r="CK8" i="16"/>
  <c r="CJ8" i="16"/>
  <c r="CK13" i="16"/>
  <c r="CJ13" i="16"/>
  <c r="CL13" i="16"/>
  <c r="CP16" i="16"/>
  <c r="CO16" i="16"/>
  <c r="CN16" i="16"/>
  <c r="CP19" i="16"/>
  <c r="CO19" i="16"/>
  <c r="CN19" i="16"/>
  <c r="FE12" i="16"/>
  <c r="EB20" i="16"/>
  <c r="ED20" i="16"/>
  <c r="EC20" i="16"/>
  <c r="EL7" i="16"/>
  <c r="EJ7" i="16"/>
  <c r="EK7" i="16"/>
  <c r="DQ2" i="16"/>
  <c r="DP2" i="16"/>
  <c r="DR2" i="16"/>
  <c r="DP10" i="16"/>
  <c r="DQ10" i="16"/>
  <c r="DR10" i="16"/>
  <c r="DF6" i="16"/>
  <c r="DD6" i="16"/>
  <c r="DE6" i="16"/>
  <c r="DD4" i="16"/>
  <c r="DF4" i="16"/>
  <c r="DE4" i="16"/>
  <c r="CP3" i="16"/>
  <c r="EW6" i="16"/>
  <c r="EG18" i="16"/>
  <c r="CT11" i="16"/>
  <c r="CS11" i="16"/>
  <c r="CR11" i="16"/>
  <c r="CT18" i="16"/>
  <c r="CS18" i="16"/>
  <c r="CR18" i="16"/>
  <c r="EJ15" i="16"/>
  <c r="EK15" i="16"/>
  <c r="EL15" i="16"/>
  <c r="BY6" i="16"/>
  <c r="BX6" i="16"/>
  <c r="CD6" i="16"/>
  <c r="CC6" i="16"/>
  <c r="CB6" i="16"/>
  <c r="BZ6" i="16"/>
  <c r="EG12" i="16"/>
  <c r="EH12" i="16"/>
  <c r="EF12" i="16"/>
  <c r="DL2" i="16"/>
  <c r="DN2" i="16"/>
  <c r="DM2" i="16"/>
  <c r="EX5" i="16"/>
  <c r="EW5" i="16"/>
  <c r="EV5" i="16"/>
  <c r="EN14" i="16"/>
  <c r="EP14" i="16"/>
  <c r="EO14" i="16"/>
  <c r="DN13" i="16"/>
  <c r="DL13" i="16"/>
  <c r="FF25" i="16"/>
  <c r="FE25" i="16"/>
  <c r="FD25" i="16"/>
  <c r="EF9" i="16"/>
  <c r="EH9" i="16"/>
  <c r="EG9" i="16"/>
  <c r="CL22" i="16"/>
  <c r="CK22" i="16"/>
  <c r="CJ22" i="16"/>
  <c r="DN17" i="16"/>
  <c r="DL17" i="16"/>
  <c r="DI12" i="16"/>
  <c r="DJ12" i="16"/>
  <c r="DH12" i="16"/>
  <c r="EG16" i="16"/>
  <c r="EF16" i="16"/>
  <c r="EH16" i="16"/>
  <c r="EL23" i="16"/>
  <c r="EJ23" i="16"/>
  <c r="EK23" i="16"/>
  <c r="EJ8" i="16"/>
  <c r="EL8" i="16"/>
  <c r="EK8" i="16"/>
  <c r="CH6" i="16"/>
  <c r="CF6" i="16"/>
  <c r="CG6" i="16"/>
  <c r="FH16" i="16"/>
  <c r="FJ16" i="16"/>
  <c r="FI16" i="16"/>
  <c r="FJ25" i="16"/>
  <c r="FI25" i="16"/>
  <c r="FH25" i="16"/>
  <c r="DN19" i="16"/>
  <c r="DL19" i="16"/>
  <c r="EC3" i="16"/>
  <c r="ED3" i="16"/>
  <c r="EB3" i="16"/>
  <c r="ES6" i="16"/>
  <c r="ER6" i="16"/>
  <c r="ET6" i="16"/>
  <c r="DT9" i="16"/>
  <c r="DV9" i="16"/>
  <c r="DU9" i="16"/>
  <c r="DX11" i="16"/>
  <c r="DZ11" i="16"/>
  <c r="DY11" i="16"/>
  <c r="FI2" i="16"/>
  <c r="FJ2" i="16"/>
  <c r="FH2" i="16"/>
  <c r="FE21" i="16"/>
  <c r="FD21" i="16"/>
  <c r="FF21" i="16"/>
  <c r="DJ14" i="16"/>
  <c r="DI14" i="16"/>
  <c r="DH14" i="16"/>
  <c r="DJ25" i="16"/>
  <c r="DI25" i="16"/>
  <c r="DH25" i="16"/>
  <c r="FB21" i="16"/>
  <c r="FA21" i="16"/>
  <c r="EZ21" i="16"/>
  <c r="EK6" i="16"/>
  <c r="EJ6" i="16"/>
  <c r="EL6" i="16"/>
  <c r="EX14" i="16"/>
  <c r="EW14" i="16"/>
  <c r="EV14" i="16"/>
  <c r="EP13" i="16"/>
  <c r="EO13" i="16"/>
  <c r="EN13" i="16"/>
  <c r="EL13" i="16"/>
  <c r="EN16" i="16"/>
  <c r="EO16" i="16"/>
  <c r="EP16" i="16"/>
  <c r="EG24" i="16"/>
  <c r="EF24" i="16"/>
  <c r="EH24" i="16"/>
  <c r="DY2" i="16"/>
  <c r="DX2" i="16"/>
  <c r="DZ2" i="16"/>
  <c r="DY20" i="16"/>
  <c r="DX20" i="16"/>
  <c r="DZ20" i="16"/>
  <c r="DV21" i="16"/>
  <c r="DT21" i="16"/>
  <c r="DU21" i="16"/>
  <c r="DB10" i="16"/>
  <c r="CH16" i="16"/>
  <c r="CG16" i="16"/>
  <c r="CF16" i="16"/>
  <c r="CB8" i="16"/>
  <c r="CD8" i="16"/>
  <c r="CC8" i="16"/>
  <c r="BZ8" i="16"/>
  <c r="BY8" i="16"/>
  <c r="BX8" i="16"/>
  <c r="BZ18" i="16"/>
  <c r="BX18" i="16"/>
  <c r="BY18" i="16"/>
  <c r="BV18" i="16"/>
  <c r="BU18" i="16"/>
  <c r="BT18" i="16"/>
  <c r="EN24" i="16"/>
  <c r="EP24" i="16"/>
  <c r="EO24" i="16"/>
  <c r="ED13" i="16"/>
  <c r="EC13" i="16"/>
  <c r="EB13" i="16"/>
  <c r="CL7" i="16"/>
  <c r="CK7" i="16"/>
  <c r="CJ7" i="16"/>
  <c r="DQ3" i="16"/>
  <c r="DP3" i="16"/>
  <c r="DR3" i="16"/>
  <c r="CP10" i="16"/>
  <c r="CO10" i="16"/>
  <c r="CN10" i="16"/>
  <c r="CP4" i="16"/>
  <c r="CO4" i="16"/>
  <c r="CN4" i="16"/>
  <c r="ED18" i="16"/>
  <c r="EC18" i="16"/>
  <c r="EB18" i="16"/>
  <c r="EB24" i="16"/>
  <c r="ED24" i="16"/>
  <c r="EC24" i="16"/>
  <c r="EJ3" i="16"/>
  <c r="EG14" i="16"/>
  <c r="EF14" i="16"/>
  <c r="EH14" i="16"/>
  <c r="DR18" i="16"/>
  <c r="DQ18" i="16"/>
  <c r="DP18" i="16"/>
  <c r="DD7" i="16"/>
  <c r="DE7" i="16"/>
  <c r="DF7" i="16"/>
  <c r="DD10" i="16"/>
  <c r="DF10" i="16"/>
  <c r="DE10" i="16"/>
  <c r="EC10" i="16"/>
  <c r="EF18" i="16"/>
  <c r="CT13" i="16"/>
  <c r="CS13" i="16"/>
  <c r="CR13" i="16"/>
  <c r="CT22" i="16"/>
  <c r="CS22" i="16"/>
  <c r="CR22" i="16"/>
  <c r="DL14" i="16"/>
  <c r="DN14" i="16"/>
  <c r="DB24" i="16"/>
  <c r="DA24" i="16"/>
  <c r="CZ24" i="16"/>
  <c r="ES7" i="16"/>
  <c r="ER7" i="16"/>
  <c r="ET7" i="16"/>
  <c r="DJ8" i="16"/>
  <c r="DH8" i="16"/>
  <c r="DI8" i="16"/>
  <c r="DT19" i="16"/>
  <c r="DV19" i="16"/>
  <c r="DU19" i="16"/>
  <c r="CL5" i="16"/>
  <c r="CK5" i="16"/>
  <c r="CJ5" i="16"/>
  <c r="DZ24" i="16"/>
  <c r="DY24" i="16"/>
  <c r="DX24" i="16"/>
  <c r="CH9" i="16"/>
  <c r="CG9" i="16"/>
  <c r="CF9" i="16"/>
  <c r="FJ23" i="16"/>
  <c r="FH23" i="16"/>
  <c r="FI23" i="16"/>
  <c r="ER25" i="16"/>
  <c r="ET25" i="16"/>
  <c r="ES25" i="16"/>
  <c r="DJ15" i="16"/>
  <c r="DI15" i="16"/>
  <c r="DH15" i="16"/>
  <c r="DZ14" i="16"/>
  <c r="DY14" i="16"/>
  <c r="DX14" i="16"/>
  <c r="CP14" i="16"/>
  <c r="CO14" i="16"/>
  <c r="CN14" i="16"/>
  <c r="EL14" i="16"/>
  <c r="EK14" i="16"/>
  <c r="EJ14" i="16"/>
  <c r="EJ11" i="16"/>
  <c r="EK11" i="16"/>
  <c r="EL11" i="16"/>
  <c r="FA5" i="16"/>
  <c r="EZ5" i="16"/>
  <c r="FB5" i="16"/>
  <c r="FJ10" i="16"/>
  <c r="FI10" i="16"/>
  <c r="FH10" i="16"/>
  <c r="DL12" i="16"/>
  <c r="DN12" i="16"/>
  <c r="DM12" i="16"/>
  <c r="DN24" i="16"/>
  <c r="DL24" i="16"/>
  <c r="ET15" i="16"/>
  <c r="ES15" i="16"/>
  <c r="ER15" i="16"/>
  <c r="ES12" i="16"/>
  <c r="ER12" i="16"/>
  <c r="ET12" i="16"/>
  <c r="EZ7" i="16"/>
  <c r="FB7" i="16"/>
  <c r="FA7" i="16"/>
  <c r="DP9" i="16"/>
  <c r="DJ2" i="16"/>
  <c r="DH2" i="16"/>
  <c r="DI2" i="16"/>
  <c r="FE19" i="16"/>
  <c r="FD19" i="16"/>
  <c r="FF19" i="16"/>
  <c r="DJ19" i="16"/>
  <c r="DI19" i="16"/>
  <c r="DH19" i="16"/>
  <c r="CK4" i="16"/>
  <c r="CJ4" i="16"/>
  <c r="CL4" i="16"/>
  <c r="FB19" i="16"/>
  <c r="FA19" i="16"/>
  <c r="EZ19" i="16"/>
  <c r="EV15" i="16"/>
  <c r="EX15" i="16"/>
  <c r="EW15" i="16"/>
  <c r="EX25" i="16"/>
  <c r="EW25" i="16"/>
  <c r="EV25" i="16"/>
  <c r="EO17" i="16"/>
  <c r="EN17" i="16"/>
  <c r="EP17" i="16"/>
  <c r="EN21" i="16"/>
  <c r="EO21" i="16"/>
  <c r="EP21" i="16"/>
  <c r="EG25" i="16"/>
  <c r="EF25" i="16"/>
  <c r="EH25" i="16"/>
  <c r="DZ5" i="16"/>
  <c r="DY5" i="16"/>
  <c r="DX5" i="16"/>
  <c r="DZ19" i="16"/>
  <c r="DY19" i="16"/>
  <c r="DX19" i="16"/>
  <c r="DU23" i="16"/>
  <c r="DT23" i="16"/>
  <c r="DV23" i="16"/>
  <c r="FJ4" i="16"/>
  <c r="FH4" i="16"/>
  <c r="FI4" i="16"/>
  <c r="CZ9" i="16"/>
  <c r="DB9" i="16"/>
  <c r="DA9" i="16"/>
  <c r="CW2" i="16"/>
  <c r="CX2" i="16"/>
  <c r="CV2" i="16"/>
  <c r="CX12" i="16"/>
  <c r="CV12" i="16"/>
  <c r="FF7" i="16"/>
  <c r="FE7" i="16"/>
  <c r="FD7" i="16"/>
  <c r="CG25" i="16"/>
  <c r="CF25" i="16"/>
  <c r="CH25" i="16"/>
  <c r="BX9" i="16"/>
  <c r="CD9" i="16"/>
  <c r="CC9" i="16"/>
  <c r="CB9" i="16"/>
  <c r="BZ9" i="16"/>
  <c r="BY9" i="16"/>
  <c r="CD25" i="16"/>
  <c r="CC25" i="16"/>
  <c r="CB25" i="16"/>
  <c r="BT24" i="16"/>
  <c r="BV24" i="16"/>
  <c r="BU24" i="16"/>
  <c r="BZ24" i="16"/>
  <c r="BY24" i="16"/>
  <c r="BX24" i="16"/>
  <c r="CL17" i="16"/>
  <c r="CK17" i="16"/>
  <c r="CJ17" i="16"/>
  <c r="BZ11" i="16"/>
  <c r="BV11" i="16"/>
  <c r="BU11" i="16"/>
  <c r="BT11" i="16"/>
  <c r="BX11" i="16"/>
  <c r="CL20" i="16"/>
  <c r="CJ20" i="16"/>
  <c r="CK20" i="16"/>
  <c r="CN11" i="16"/>
  <c r="CP11" i="16"/>
  <c r="CO11" i="16"/>
  <c r="CP25" i="16"/>
  <c r="CO25" i="16"/>
  <c r="CN25" i="16"/>
  <c r="ED8" i="16"/>
  <c r="EB8" i="16"/>
  <c r="EC8" i="16"/>
  <c r="EK3" i="16"/>
  <c r="EB12" i="16"/>
  <c r="ED12" i="16"/>
  <c r="EC12" i="16"/>
  <c r="DQ5" i="16"/>
  <c r="DR5" i="16"/>
  <c r="DP5" i="16"/>
  <c r="DE2" i="16"/>
  <c r="DD2" i="16"/>
  <c r="DF2" i="16"/>
  <c r="DF17" i="16"/>
  <c r="DE17" i="16"/>
  <c r="DD17" i="16"/>
  <c r="ED10" i="16"/>
  <c r="FI5" i="16"/>
  <c r="CS15" i="16"/>
  <c r="CR15" i="16"/>
  <c r="CT15" i="16"/>
  <c r="CR20" i="16"/>
  <c r="CT20" i="16"/>
  <c r="CS20" i="16"/>
  <c r="FI13" i="16"/>
  <c r="FJ13" i="16"/>
  <c r="FH13" i="16"/>
  <c r="DJ20" i="16"/>
  <c r="DI20" i="16"/>
  <c r="DH20" i="16"/>
  <c r="EP25" i="16"/>
  <c r="EO25" i="16"/>
  <c r="EN25" i="16"/>
  <c r="DL18" i="16"/>
  <c r="DN18" i="16"/>
  <c r="EV8" i="16"/>
  <c r="EX8" i="16"/>
  <c r="EW8" i="16"/>
  <c r="CF7" i="16"/>
  <c r="CH7" i="16"/>
  <c r="CG7" i="16"/>
  <c r="DJ11" i="16"/>
  <c r="DI11" i="16"/>
  <c r="DH11" i="16"/>
  <c r="DU16" i="16"/>
  <c r="DT16" i="16"/>
  <c r="DV16" i="16"/>
  <c r="DU20" i="16"/>
  <c r="DT20" i="16"/>
  <c r="DV20" i="16"/>
  <c r="CK16" i="16"/>
  <c r="CJ16" i="16"/>
  <c r="CL16" i="16"/>
  <c r="EX19" i="16"/>
  <c r="EW19" i="16"/>
  <c r="EV19" i="16"/>
  <c r="DB17" i="16"/>
  <c r="FD12" i="16"/>
  <c r="FH3" i="16"/>
  <c r="FJ3" i="16"/>
  <c r="FI3" i="16"/>
  <c r="DN21" i="16"/>
  <c r="DL21" i="16"/>
  <c r="DN22" i="16"/>
  <c r="DL22" i="16"/>
  <c r="ET10" i="16"/>
  <c r="ES10" i="16"/>
  <c r="ER10" i="16"/>
  <c r="ET17" i="16"/>
  <c r="ER17" i="16"/>
  <c r="ES17" i="16"/>
  <c r="FH8" i="16"/>
  <c r="FJ8" i="16"/>
  <c r="FI8" i="16"/>
  <c r="FF18" i="16"/>
  <c r="FE18" i="16"/>
  <c r="FD18" i="16"/>
  <c r="FF8" i="16"/>
  <c r="FD8" i="16"/>
  <c r="FE8" i="16"/>
  <c r="DJ22" i="16"/>
  <c r="DI22" i="16"/>
  <c r="DH22" i="16"/>
  <c r="CC3" i="16"/>
  <c r="CB3" i="16"/>
  <c r="BZ3" i="16"/>
  <c r="CD3" i="16"/>
  <c r="BY3" i="16"/>
  <c r="BX3" i="16"/>
  <c r="FB8" i="16"/>
  <c r="FA8" i="16"/>
  <c r="EZ8" i="16"/>
  <c r="EX20" i="16"/>
  <c r="EW20" i="16"/>
  <c r="EV20" i="16"/>
  <c r="EW17" i="16"/>
  <c r="EX17" i="16"/>
  <c r="EV17" i="16"/>
  <c r="EN20" i="16"/>
  <c r="EO20" i="16"/>
  <c r="EP20" i="16"/>
  <c r="EP18" i="16"/>
  <c r="EO18" i="16"/>
  <c r="EN18" i="16"/>
  <c r="EH20" i="16"/>
  <c r="EF20" i="16"/>
  <c r="EG20" i="16"/>
  <c r="DZ6" i="16"/>
  <c r="DY6" i="16"/>
  <c r="DX6" i="16"/>
  <c r="DY21" i="16"/>
  <c r="DX21" i="16"/>
  <c r="DZ21" i="16"/>
  <c r="DV22" i="16"/>
  <c r="DU22" i="16"/>
  <c r="DT22" i="16"/>
  <c r="DP11" i="16"/>
  <c r="DR11" i="16"/>
  <c r="DQ11" i="16"/>
  <c r="DA13" i="16"/>
  <c r="CZ13" i="16"/>
  <c r="DB13" i="16"/>
  <c r="CW4" i="16"/>
  <c r="CX4" i="16"/>
  <c r="CW14" i="16"/>
  <c r="CV14" i="16"/>
  <c r="CD10" i="16"/>
  <c r="CC10" i="16"/>
  <c r="CB10" i="16"/>
  <c r="CF22" i="16"/>
  <c r="CH22" i="16"/>
  <c r="CG22" i="16"/>
  <c r="CD2" i="16"/>
  <c r="CB2" i="16"/>
  <c r="CC2" i="16"/>
  <c r="BZ2" i="16"/>
  <c r="BY2" i="16"/>
  <c r="BX2" i="16"/>
  <c r="CD22" i="16"/>
  <c r="CB22" i="16"/>
  <c r="CC22" i="16"/>
  <c r="BX19" i="16"/>
  <c r="BV19" i="16"/>
  <c r="BU19" i="16"/>
  <c r="BT19" i="16"/>
  <c r="BY19" i="16"/>
  <c r="BZ19" i="16"/>
  <c r="ET4" i="16"/>
  <c r="ES4" i="16"/>
  <c r="ER4" i="16"/>
  <c r="EL10" i="16"/>
  <c r="EK10" i="16"/>
  <c r="EJ10" i="16"/>
  <c r="CL24" i="16"/>
  <c r="CK24" i="16"/>
  <c r="CJ24" i="16"/>
  <c r="DR9" i="16"/>
  <c r="CO13" i="16"/>
  <c r="CN13" i="16"/>
  <c r="CP13" i="16"/>
  <c r="CO22" i="16"/>
  <c r="CP22" i="16"/>
  <c r="CN22" i="16"/>
  <c r="ED9" i="16"/>
  <c r="EB9" i="16"/>
  <c r="EC9" i="16"/>
  <c r="EP15" i="16"/>
  <c r="EX7" i="16"/>
  <c r="EW7" i="16"/>
  <c r="EV7" i="16"/>
  <c r="EH11" i="16"/>
  <c r="EG11" i="16"/>
  <c r="EF11" i="16"/>
  <c r="DR13" i="16"/>
  <c r="DQ13" i="16"/>
  <c r="DP13" i="16"/>
  <c r="DF5" i="16"/>
  <c r="DE5" i="16"/>
  <c r="DD5" i="16"/>
  <c r="DD20" i="16"/>
  <c r="DF20" i="16"/>
  <c r="DE20" i="16"/>
  <c r="EB10" i="16"/>
  <c r="DX17" i="16"/>
  <c r="ER5" i="16"/>
  <c r="DJ5" i="16"/>
  <c r="CS8" i="16"/>
  <c r="CR8" i="16"/>
  <c r="CT8" i="16"/>
  <c r="CT25" i="16"/>
  <c r="CS25" i="16"/>
  <c r="CR25" i="16"/>
  <c r="ET8" i="16"/>
  <c r="ER8" i="16"/>
  <c r="ES8" i="16"/>
  <c r="EX4" i="16"/>
  <c r="EW4" i="16"/>
  <c r="EV4" i="16"/>
  <c r="FI19" i="16"/>
  <c r="FH19" i="16"/>
  <c r="FJ19" i="16"/>
  <c r="FB25" i="16"/>
  <c r="FA25" i="16"/>
  <c r="EZ25" i="16"/>
  <c r="CX15" i="16"/>
  <c r="CW15" i="16"/>
  <c r="EH3" i="16"/>
  <c r="EG3" i="16"/>
  <c r="EF3" i="16"/>
  <c r="EP6" i="16"/>
  <c r="EO6" i="16"/>
  <c r="EN6" i="16"/>
  <c r="CP12" i="16"/>
  <c r="CO12" i="16"/>
  <c r="CN12" i="16"/>
  <c r="EL18" i="16"/>
  <c r="EJ18" i="16"/>
  <c r="EK18" i="16"/>
  <c r="FD9" i="16"/>
  <c r="FF9" i="16"/>
  <c r="FE9" i="16"/>
  <c r="DZ7" i="16"/>
  <c r="DY7" i="16"/>
  <c r="DX7" i="16"/>
  <c r="CB15" i="16"/>
  <c r="CD15" i="16"/>
  <c r="CC15" i="16"/>
  <c r="CL18" i="16"/>
  <c r="CK18" i="16"/>
  <c r="CJ18" i="16"/>
  <c r="CP5" i="16"/>
  <c r="CO5" i="16"/>
  <c r="CN5" i="16"/>
  <c r="EL9" i="16"/>
  <c r="EK9" i="16"/>
  <c r="EJ9" i="16"/>
  <c r="EH17" i="16"/>
  <c r="EG17" i="16"/>
  <c r="EF17" i="16"/>
  <c r="DJ4" i="16"/>
  <c r="DI4" i="16"/>
  <c r="DH4" i="16"/>
  <c r="FH9" i="16"/>
  <c r="FJ9" i="16"/>
  <c r="FI9" i="16"/>
  <c r="DL23" i="16"/>
  <c r="DN23" i="16"/>
  <c r="DN25" i="16"/>
  <c r="DL25" i="16"/>
  <c r="ET13" i="16"/>
  <c r="ES13" i="16"/>
  <c r="ER13" i="16"/>
  <c r="ET22" i="16"/>
  <c r="ER22" i="16"/>
  <c r="ES22" i="16"/>
  <c r="FD14" i="16"/>
  <c r="FF14" i="16"/>
  <c r="FE14" i="16"/>
  <c r="FF11" i="16"/>
  <c r="FE11" i="16"/>
  <c r="FD11" i="16"/>
  <c r="DJ18" i="16"/>
  <c r="DI18" i="16"/>
  <c r="DH18" i="16"/>
  <c r="FD2" i="16"/>
  <c r="FA11" i="16"/>
  <c r="EZ11" i="16"/>
  <c r="FB11" i="16"/>
  <c r="EX10" i="16"/>
  <c r="EV10" i="16"/>
  <c r="EW10" i="16"/>
  <c r="EW22" i="16"/>
  <c r="EX22" i="16"/>
  <c r="EV22" i="16"/>
  <c r="EP11" i="16"/>
  <c r="EO11" i="16"/>
  <c r="EN11" i="16"/>
  <c r="EP19" i="16"/>
  <c r="EO19" i="16"/>
  <c r="EN19" i="16"/>
  <c r="EG13" i="16"/>
  <c r="EF13" i="16"/>
  <c r="EH13" i="16"/>
  <c r="DY12" i="16"/>
  <c r="DX12" i="16"/>
  <c r="DZ12" i="16"/>
  <c r="DV7" i="16"/>
  <c r="DU7" i="16"/>
  <c r="DT7" i="16"/>
  <c r="CZ18" i="16"/>
  <c r="DA18" i="16"/>
  <c r="CX10" i="16"/>
  <c r="CW10" i="16"/>
  <c r="CV10" i="16"/>
  <c r="CW19" i="16"/>
  <c r="CV19" i="16"/>
  <c r="CX19" i="16"/>
  <c r="CC11" i="16"/>
  <c r="CH18" i="16"/>
  <c r="CG18" i="16"/>
  <c r="CF18" i="16"/>
  <c r="BZ5" i="16"/>
  <c r="BY5" i="16"/>
  <c r="BX5" i="16"/>
  <c r="CC21" i="16"/>
  <c r="CB21" i="16"/>
  <c r="CD21" i="16"/>
  <c r="BV25" i="16"/>
  <c r="BU25" i="16"/>
  <c r="BT25" i="16"/>
  <c r="BZ25" i="16"/>
  <c r="BY25" i="16"/>
  <c r="BX25" i="16"/>
  <c r="DY3" i="16"/>
  <c r="DX3" i="16"/>
  <c r="DZ3" i="16"/>
  <c r="CL14" i="16"/>
  <c r="CK14" i="16"/>
  <c r="CJ14" i="16"/>
  <c r="CN15" i="16"/>
  <c r="CO15" i="16"/>
  <c r="CP15" i="16"/>
  <c r="CO21" i="16"/>
  <c r="CP21" i="16"/>
  <c r="CN21" i="16"/>
  <c r="ED5" i="16"/>
  <c r="EC5" i="16"/>
  <c r="EB5" i="16"/>
  <c r="FI7" i="16"/>
  <c r="FH7" i="16"/>
  <c r="FJ7" i="16"/>
  <c r="DR17" i="16"/>
  <c r="DQ17" i="16"/>
  <c r="DP17" i="16"/>
  <c r="DF9" i="16"/>
  <c r="DE9" i="16"/>
  <c r="DD9" i="16"/>
  <c r="DF8" i="16"/>
  <c r="DE8" i="16"/>
  <c r="DD8" i="16"/>
  <c r="DT11" i="16"/>
  <c r="DQ4" i="16"/>
  <c r="CZ3" i="16"/>
  <c r="DY17" i="16"/>
  <c r="ES5" i="16"/>
  <c r="DH5" i="16"/>
  <c r="CT21" i="16"/>
  <c r="CR21" i="16"/>
  <c r="CS21" i="16"/>
  <c r="CS19" i="16"/>
  <c r="CT19" i="16"/>
  <c r="CR19" i="16"/>
  <c r="ET21" i="16"/>
  <c r="ES21" i="16"/>
  <c r="ER21" i="16"/>
  <c r="EZ15" i="16"/>
  <c r="FB15" i="16"/>
  <c r="FA15" i="16"/>
  <c r="DV14" i="16"/>
  <c r="DU14" i="16"/>
  <c r="DT14" i="16"/>
  <c r="EZ10" i="16"/>
  <c r="FA10" i="16"/>
  <c r="FB10" i="16"/>
  <c r="CF24" i="16"/>
  <c r="CG24" i="16"/>
  <c r="CH24" i="16"/>
  <c r="FJ24" i="16"/>
  <c r="FI24" i="16"/>
  <c r="FH24" i="16"/>
  <c r="FB13" i="16"/>
  <c r="FA13" i="16"/>
  <c r="EZ13" i="16"/>
  <c r="DT24" i="16"/>
  <c r="DV24" i="16"/>
  <c r="DU24" i="16"/>
  <c r="DZ4" i="16"/>
  <c r="DX4" i="16"/>
  <c r="DY4" i="16"/>
  <c r="DA2" i="16"/>
  <c r="DB2" i="16"/>
  <c r="CZ2" i="16"/>
  <c r="FA18" i="16"/>
  <c r="EZ18" i="16"/>
  <c r="FB18" i="16"/>
  <c r="DV25" i="16"/>
  <c r="DU25" i="16"/>
  <c r="DT25" i="16"/>
  <c r="CL11" i="16"/>
  <c r="CK11" i="16"/>
  <c r="CJ11" i="16"/>
  <c r="EL19" i="16"/>
  <c r="EK19" i="16"/>
  <c r="EJ19" i="16"/>
  <c r="EL16" i="16"/>
  <c r="EK16" i="16"/>
  <c r="EJ16" i="16"/>
  <c r="ED14" i="16"/>
  <c r="EC14" i="16"/>
  <c r="EB14" i="16"/>
  <c r="ET3" i="16"/>
  <c r="ES3" i="16"/>
  <c r="ER3" i="16"/>
  <c r="FI17" i="16"/>
  <c r="FH17" i="16"/>
  <c r="FJ17" i="16"/>
  <c r="DM3" i="16"/>
  <c r="DL3" i="16"/>
  <c r="DN3" i="16"/>
  <c r="ER9" i="16"/>
  <c r="ES9" i="16"/>
  <c r="ET9" i="16"/>
  <c r="ES16" i="16"/>
  <c r="ET16" i="16"/>
  <c r="ER16" i="16"/>
  <c r="DJ7" i="16"/>
  <c r="DH7" i="16"/>
  <c r="DI7" i="16"/>
  <c r="FF20" i="16"/>
  <c r="FE20" i="16"/>
  <c r="FD20" i="16"/>
  <c r="FF24" i="16"/>
  <c r="FE24" i="16"/>
  <c r="FD24" i="16"/>
  <c r="DI13" i="16"/>
  <c r="DJ13" i="16"/>
  <c r="DH13" i="16"/>
  <c r="CP2" i="16"/>
  <c r="FB16" i="16"/>
  <c r="FA16" i="16"/>
  <c r="EZ16" i="16"/>
  <c r="EX13" i="16"/>
  <c r="EW13" i="16"/>
  <c r="EV13" i="16"/>
  <c r="EX16" i="16"/>
  <c r="EV16" i="16"/>
  <c r="EW16" i="16"/>
  <c r="EO8" i="16"/>
  <c r="EN8" i="16"/>
  <c r="EP8" i="16"/>
  <c r="EP23" i="16"/>
  <c r="EO23" i="16"/>
  <c r="EN23" i="16"/>
  <c r="EG23" i="16"/>
  <c r="EH23" i="16"/>
  <c r="EF23" i="16"/>
  <c r="DY23" i="16"/>
  <c r="DZ23" i="16"/>
  <c r="DX23" i="16"/>
  <c r="DV10" i="16"/>
  <c r="DU10" i="16"/>
  <c r="DT10" i="16"/>
  <c r="CG4" i="16"/>
  <c r="CH4" i="16"/>
  <c r="CF4" i="16"/>
  <c r="CZ11" i="16"/>
  <c r="DA11" i="16"/>
  <c r="DB11" i="16"/>
  <c r="CV9" i="16"/>
  <c r="CW9" i="16"/>
  <c r="CX9" i="16"/>
  <c r="CX24" i="16"/>
  <c r="CW24" i="16"/>
  <c r="CV24" i="16"/>
  <c r="CH13" i="16"/>
  <c r="CF13" i="16"/>
  <c r="CD13" i="16"/>
  <c r="CG13" i="16"/>
  <c r="CC13" i="16"/>
  <c r="CB13" i="16"/>
  <c r="CF23" i="16"/>
  <c r="DV15" i="16"/>
  <c r="DU15" i="16"/>
  <c r="DT15" i="16"/>
  <c r="BX15" i="16"/>
  <c r="BV15" i="16"/>
  <c r="BU15" i="16"/>
  <c r="BT15" i="16"/>
  <c r="BZ15" i="16"/>
  <c r="BY15" i="16"/>
  <c r="DR8" i="16"/>
  <c r="DQ8" i="16"/>
  <c r="DM8" i="16"/>
  <c r="DP8" i="16"/>
  <c r="DN8" i="16"/>
  <c r="CJ9" i="16"/>
  <c r="CK9" i="16"/>
  <c r="CL9" i="16"/>
  <c r="DQ15" i="16"/>
  <c r="CN8" i="16"/>
  <c r="CP8" i="16"/>
  <c r="CO8" i="16"/>
  <c r="CN17" i="16"/>
  <c r="CO17" i="16"/>
  <c r="CP17" i="16"/>
  <c r="EC23" i="16"/>
  <c r="EB23" i="16"/>
  <c r="ED23" i="16"/>
  <c r="EN15" i="16"/>
  <c r="DP20" i="16"/>
  <c r="DQ20" i="16"/>
  <c r="DR20" i="16"/>
  <c r="DF16" i="16"/>
  <c r="DE16" i="16"/>
  <c r="DD16" i="16"/>
  <c r="DF11" i="16"/>
  <c r="DE11" i="16"/>
  <c r="DD11" i="16"/>
  <c r="DU11" i="16"/>
  <c r="DR4" i="16"/>
  <c r="DA3" i="16"/>
  <c r="DZ17" i="16"/>
  <c r="ET5" i="16"/>
  <c r="DI5" i="16"/>
  <c r="CR24" i="16"/>
  <c r="CT24" i="16"/>
  <c r="CS24" i="16"/>
  <c r="CT23" i="16"/>
  <c r="CS23" i="16"/>
  <c r="CR23" i="16"/>
  <c r="FB17" i="16"/>
  <c r="FA17" i="16"/>
  <c r="EZ17" i="16"/>
  <c r="DT13" i="16"/>
  <c r="DU13" i="16"/>
  <c r="DV13" i="16"/>
  <c r="DV2" i="16"/>
  <c r="DU2" i="16"/>
  <c r="DT2" i="16"/>
  <c r="CX17" i="16"/>
  <c r="CW17" i="16"/>
  <c r="CV17" i="16"/>
  <c r="EK21" i="16"/>
  <c r="EL21" i="16"/>
  <c r="EJ21" i="16"/>
  <c r="FF3" i="16"/>
  <c r="FE3" i="16"/>
  <c r="FD3" i="16"/>
  <c r="CX18" i="16"/>
  <c r="CV18" i="16"/>
  <c r="CW18" i="16"/>
  <c r="EC25" i="16"/>
  <c r="EB25" i="16"/>
  <c r="ED25" i="16"/>
  <c r="EF5" i="16"/>
  <c r="EH5" i="16"/>
  <c r="EG5" i="16"/>
  <c r="EP4" i="16"/>
  <c r="EO4" i="16"/>
  <c r="EN4" i="16"/>
  <c r="EL12" i="16"/>
  <c r="EK12" i="16"/>
  <c r="EJ12" i="16"/>
  <c r="EK4" i="16"/>
  <c r="EJ4" i="16"/>
  <c r="EL4" i="16"/>
  <c r="CK12" i="16"/>
  <c r="CL12" i="16"/>
  <c r="CJ12" i="16"/>
  <c r="CJ3" i="16"/>
  <c r="CL3" i="16"/>
  <c r="CK3" i="16"/>
  <c r="FI21" i="16"/>
  <c r="FJ21" i="16"/>
  <c r="FH21" i="16"/>
  <c r="DL11" i="16"/>
  <c r="DN11" i="16"/>
  <c r="DM11" i="16"/>
  <c r="ET11" i="16"/>
  <c r="ES11" i="16"/>
  <c r="ER11" i="16"/>
  <c r="ET18" i="16"/>
  <c r="ES18" i="16"/>
  <c r="ER18" i="16"/>
  <c r="FB6" i="16"/>
  <c r="FA6" i="16"/>
  <c r="EZ6" i="16"/>
  <c r="FE16" i="16"/>
  <c r="FF16" i="16"/>
  <c r="FD16" i="16"/>
  <c r="FF23" i="16"/>
  <c r="FE23" i="16"/>
  <c r="FD23" i="16"/>
  <c r="DJ17" i="16"/>
  <c r="DI17" i="16"/>
  <c r="DH17" i="16"/>
  <c r="EZ24" i="16"/>
  <c r="FB24" i="16"/>
  <c r="FA24" i="16"/>
  <c r="FB23" i="16"/>
  <c r="EZ23" i="16"/>
  <c r="FA23" i="16"/>
  <c r="EW9" i="16"/>
  <c r="EX9" i="16"/>
  <c r="EV9" i="16"/>
  <c r="EW18" i="16"/>
  <c r="EX18" i="16"/>
  <c r="EV18" i="16"/>
  <c r="EN7" i="16"/>
  <c r="EP7" i="16"/>
  <c r="EO7" i="16"/>
  <c r="EC4" i="16"/>
  <c r="EB4" i="16"/>
  <c r="ED4" i="16"/>
  <c r="EG21" i="16"/>
  <c r="EH21" i="16"/>
  <c r="EF21" i="16"/>
  <c r="DX15" i="16"/>
  <c r="DY15" i="16"/>
  <c r="DZ15" i="16"/>
  <c r="DV18" i="16"/>
  <c r="DU18" i="16"/>
  <c r="DT18" i="16"/>
  <c r="DA21" i="16"/>
  <c r="CZ21" i="16"/>
  <c r="DB21" i="16"/>
  <c r="CX11" i="16"/>
  <c r="CW11" i="16"/>
  <c r="CV11" i="16"/>
  <c r="CW23" i="16"/>
  <c r="CX23" i="16"/>
  <c r="CV23" i="16"/>
  <c r="CH14" i="16"/>
  <c r="CG14" i="16"/>
  <c r="CB14" i="16"/>
  <c r="CC14" i="16"/>
  <c r="CF14" i="16"/>
  <c r="CD14" i="16"/>
  <c r="CG21" i="16"/>
  <c r="CH21" i="16"/>
  <c r="CF21" i="16"/>
  <c r="CD17" i="16"/>
  <c r="CC17" i="16"/>
  <c r="CB17" i="16"/>
  <c r="BX12" i="16"/>
  <c r="BV12" i="16"/>
  <c r="BZ12" i="16"/>
  <c r="BU12" i="16"/>
  <c r="BT12" i="16"/>
  <c r="BY16" i="16"/>
  <c r="BX16" i="16"/>
  <c r="BZ16" i="16"/>
  <c r="BT16" i="16"/>
  <c r="BV16" i="16"/>
  <c r="BU16" i="16"/>
  <c r="EG6" i="16"/>
  <c r="EF6" i="16"/>
  <c r="EH6" i="16"/>
  <c r="CL19" i="16"/>
  <c r="CK19" i="16"/>
  <c r="CJ19" i="16"/>
  <c r="DR15" i="16"/>
  <c r="CN7" i="16"/>
  <c r="CP7" i="16"/>
  <c r="CO7" i="16"/>
  <c r="CP18" i="16"/>
  <c r="CO18" i="16"/>
  <c r="CN18" i="16"/>
  <c r="ED16" i="16"/>
  <c r="EC16" i="16"/>
  <c r="EB16" i="16"/>
  <c r="DN6" i="16"/>
  <c r="DM6" i="16"/>
  <c r="DL6" i="16"/>
  <c r="EO15" i="16"/>
  <c r="DP16" i="16"/>
  <c r="DR16" i="16"/>
  <c r="DQ16" i="16"/>
  <c r="DQ19" i="16"/>
  <c r="DR19" i="16"/>
  <c r="DP19" i="16"/>
  <c r="DD15" i="16"/>
  <c r="DF15" i="16"/>
  <c r="DE15" i="16"/>
  <c r="DD24" i="16"/>
  <c r="DF24" i="16"/>
  <c r="DE24" i="16"/>
  <c r="DV11" i="16"/>
  <c r="DP4" i="16"/>
  <c r="DA8" i="16"/>
  <c r="CT5" i="16"/>
  <c r="CS5" i="16"/>
  <c r="CR5" i="16"/>
  <c r="CT6" i="16"/>
  <c r="CS6" i="16"/>
  <c r="CR6" i="16"/>
  <c r="FF2" i="16"/>
  <c r="CH5" i="16" l="1"/>
  <c r="CX6" i="16"/>
  <c r="CF15" i="16"/>
  <c r="CJ15" i="16"/>
  <c r="CG19" i="16"/>
  <c r="CB4" i="16"/>
  <c r="CB11" i="16"/>
  <c r="CB5" i="16"/>
  <c r="CV6" i="16"/>
  <c r="CG15" i="16"/>
  <c r="CK15" i="16"/>
  <c r="CH19" i="16"/>
  <c r="CC5" i="16"/>
  <c r="CH15" i="16"/>
  <c r="CF19" i="16"/>
  <c r="CB23" i="16"/>
  <c r="CD5" i="16"/>
  <c r="CG10" i="16"/>
  <c r="CZ25" i="16"/>
  <c r="CW21" i="16"/>
  <c r="CV20" i="16"/>
  <c r="CG23" i="16"/>
  <c r="CD11" i="16"/>
  <c r="CF5" i="16"/>
  <c r="CH10" i="16"/>
  <c r="DA25" i="16"/>
  <c r="CF17" i="16"/>
  <c r="CX21" i="16"/>
  <c r="CW20" i="16"/>
  <c r="CC19" i="16"/>
  <c r="CV13" i="16"/>
  <c r="CZ17" i="16"/>
  <c r="DB25" i="16"/>
  <c r="CG17" i="16"/>
  <c r="CL10" i="16"/>
  <c r="CZ19" i="16"/>
  <c r="CD19" i="16"/>
  <c r="CC23" i="16"/>
  <c r="CD23" i="16"/>
  <c r="CF10" i="16"/>
  <c r="DB20" i="16"/>
  <c r="CF11" i="16"/>
  <c r="CW25" i="16"/>
  <c r="CG11" i="16"/>
  <c r="CX25" i="16"/>
  <c r="CW13" i="16"/>
  <c r="CV22" i="16"/>
  <c r="CB18" i="16"/>
  <c r="CC18" i="16"/>
  <c r="CD18" i="16"/>
  <c r="DB5" i="16"/>
  <c r="CV5" i="16"/>
  <c r="DA5" i="16"/>
  <c r="CZ5" i="16"/>
  <c r="CZ4" i="16"/>
  <c r="CW22" i="16"/>
  <c r="CZ6" i="16"/>
  <c r="DA6" i="16"/>
  <c r="DB6" i="16"/>
  <c r="DA4" i="16"/>
  <c r="CX22" i="16"/>
  <c r="CK6" i="16"/>
  <c r="CJ6" i="16"/>
  <c r="CL6" i="16"/>
  <c r="CZ8" i="16"/>
  <c r="CV8" i="16"/>
  <c r="CW8" i="16"/>
  <c r="DB8" i="16"/>
  <c r="CX8" i="16"/>
  <c r="DB4" i="16"/>
  <c r="DA14" i="16"/>
  <c r="CZ12" i="16"/>
  <c r="CL2" i="16"/>
  <c r="CK2" i="16"/>
  <c r="CF2" i="16"/>
  <c r="CJ2" i="16"/>
  <c r="CH2" i="16"/>
  <c r="CZ15" i="16"/>
  <c r="DB15" i="16"/>
  <c r="DA15" i="16"/>
  <c r="DB14" i="16"/>
  <c r="CZ22" i="16"/>
  <c r="CV7" i="16"/>
  <c r="DA12" i="16"/>
  <c r="CV3" i="16"/>
  <c r="CW3" i="16"/>
  <c r="CX3" i="16"/>
  <c r="CX14" i="16"/>
  <c r="CW12" i="16"/>
  <c r="DA10" i="16"/>
  <c r="DA22" i="16"/>
  <c r="CW7" i="16"/>
  <c r="CX16" i="16"/>
  <c r="CW5" i="16"/>
  <c r="CX7" i="16"/>
  <c r="CG2" i="16"/>
  <c r="E8" i="16"/>
  <c r="BU7" i="16"/>
  <c r="E9" i="16" l="1"/>
  <c r="BU8" i="16"/>
  <c r="E10" i="16" l="1"/>
  <c r="BU9" i="16"/>
  <c r="E11" i="16" l="1"/>
  <c r="BY10" i="16"/>
  <c r="E12" i="16" l="1"/>
  <c r="BY11" i="16"/>
  <c r="E13" i="16" l="1"/>
  <c r="BY12" i="16"/>
  <c r="E14" i="16" l="1"/>
  <c r="DM13" i="16"/>
  <c r="BY13" i="16"/>
  <c r="E15" i="16" l="1"/>
  <c r="BY14" i="16"/>
  <c r="DM14" i="16"/>
  <c r="E16" i="16" l="1"/>
  <c r="DM15" i="16"/>
  <c r="E17" i="16" l="1"/>
  <c r="DM16" i="16"/>
  <c r="E18" i="16" l="1"/>
  <c r="DM17" i="16"/>
  <c r="E19" i="16" l="1"/>
  <c r="DM18" i="16"/>
  <c r="E20" i="16" l="1"/>
  <c r="DM19" i="16"/>
  <c r="E21" i="16" l="1"/>
  <c r="DM20" i="16"/>
  <c r="E22" i="16" l="1"/>
  <c r="DM21" i="16"/>
  <c r="E23" i="16" l="1"/>
  <c r="DM22" i="16"/>
  <c r="E24" i="16" l="1"/>
  <c r="DM23" i="16"/>
  <c r="E25" i="16" l="1"/>
  <c r="DM25" i="16" s="1"/>
  <c r="DM24" i="16"/>
  <c r="J143" i="8" l="1"/>
  <c r="J142" i="8"/>
  <c r="J140" i="8"/>
  <c r="J139" i="8"/>
  <c r="J138" i="8"/>
  <c r="J137" i="8"/>
  <c r="J136" i="8"/>
  <c r="J135" i="8"/>
  <c r="J134" i="8"/>
  <c r="J131" i="8"/>
  <c r="J130" i="8"/>
  <c r="J127" i="8"/>
  <c r="J126" i="8"/>
  <c r="J123" i="8"/>
  <c r="J122" i="8"/>
  <c r="J120" i="8"/>
  <c r="J119" i="8"/>
  <c r="J118" i="8"/>
  <c r="J115" i="8"/>
  <c r="J114" i="8"/>
  <c r="J111" i="8"/>
  <c r="J110" i="8"/>
  <c r="J107" i="8"/>
  <c r="J106" i="8"/>
  <c r="J104" i="8"/>
  <c r="J103" i="8"/>
  <c r="J102" i="8"/>
  <c r="J99" i="8"/>
  <c r="J98" i="8"/>
  <c r="J95" i="8"/>
  <c r="J94" i="8"/>
  <c r="J91" i="8"/>
  <c r="J90" i="8"/>
  <c r="J88" i="8"/>
  <c r="J87" i="8"/>
  <c r="J86" i="8"/>
  <c r="J85" i="8"/>
  <c r="J83" i="8"/>
  <c r="J82" i="8"/>
  <c r="J79" i="8"/>
  <c r="J78" i="8"/>
  <c r="J75" i="8"/>
  <c r="J74" i="8"/>
  <c r="J72" i="8"/>
  <c r="J71" i="8"/>
  <c r="J70" i="8"/>
  <c r="J69" i="8"/>
  <c r="J67" i="8"/>
  <c r="J66" i="8"/>
  <c r="J63" i="8"/>
  <c r="J62" i="8"/>
  <c r="J59" i="8"/>
  <c r="J58" i="8"/>
  <c r="G40" i="19"/>
  <c r="G39" i="19"/>
  <c r="G38" i="19"/>
  <c r="G37" i="19"/>
  <c r="G36" i="19"/>
  <c r="G35" i="19"/>
  <c r="G34" i="19"/>
  <c r="G33" i="19"/>
  <c r="G32" i="19"/>
  <c r="A32" i="6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L15" i="4"/>
  <c r="J15" i="4"/>
  <c r="B38" i="8" s="1"/>
  <c r="I15" i="4"/>
  <c r="L14" i="4"/>
  <c r="J14" i="4"/>
  <c r="B37" i="8" s="1"/>
  <c r="I14" i="4"/>
  <c r="L13" i="4"/>
  <c r="J13" i="4"/>
  <c r="B36" i="8" s="1"/>
  <c r="I13" i="4"/>
  <c r="Q12" i="4"/>
  <c r="J27" i="8" s="1"/>
  <c r="J12" i="4"/>
  <c r="B35" i="8" s="1"/>
  <c r="I12" i="4"/>
  <c r="Q11" i="4"/>
  <c r="I27" i="8" s="1"/>
  <c r="L11" i="4"/>
  <c r="J11" i="4"/>
  <c r="B34" i="8" s="1"/>
  <c r="I11" i="4"/>
  <c r="Q10" i="4"/>
  <c r="H27" i="8" s="1"/>
  <c r="L10" i="4"/>
  <c r="J10" i="4"/>
  <c r="B33" i="8" s="1"/>
  <c r="I10" i="4"/>
  <c r="Q9" i="4"/>
  <c r="G27" i="8" s="1"/>
  <c r="L9" i="4"/>
  <c r="J9" i="4"/>
  <c r="B32" i="8" s="1"/>
  <c r="I9" i="4"/>
  <c r="Q8" i="4"/>
  <c r="F27" i="8" s="1"/>
  <c r="L8" i="4"/>
  <c r="J8" i="4"/>
  <c r="B31" i="8" s="1"/>
  <c r="I8" i="4"/>
  <c r="Q7" i="4"/>
  <c r="E27" i="8" s="1"/>
  <c r="L7" i="4"/>
  <c r="J7" i="4"/>
  <c r="B30" i="8" s="1"/>
  <c r="I7" i="4"/>
  <c r="Q6" i="4"/>
  <c r="D27" i="8" s="1"/>
  <c r="I6" i="4"/>
  <c r="Q5" i="4"/>
  <c r="C27" i="8" s="1"/>
  <c r="L5" i="4"/>
  <c r="J5" i="4"/>
  <c r="B28" i="8" s="1"/>
  <c r="I5" i="4"/>
  <c r="L102" i="6" l="1"/>
  <c r="C95" i="8" s="1"/>
  <c r="L191" i="6"/>
  <c r="L98" i="6"/>
  <c r="C91" i="8" s="1"/>
  <c r="L99" i="6"/>
  <c r="C92" i="8" s="1"/>
  <c r="L101" i="6"/>
  <c r="C94" i="8" s="1"/>
  <c r="L193" i="6"/>
  <c r="L192" i="6"/>
  <c r="L197" i="6"/>
  <c r="L196" i="6"/>
  <c r="L103" i="6"/>
  <c r="C96" i="8" s="1"/>
  <c r="L107" i="6"/>
  <c r="C100" i="8" s="1"/>
  <c r="L106" i="6"/>
  <c r="C99" i="8" s="1"/>
  <c r="L100" i="6"/>
  <c r="C93" i="8" s="1"/>
  <c r="L104" i="6"/>
  <c r="C97" i="8" s="1"/>
  <c r="L189" i="6"/>
  <c r="L198" i="6"/>
  <c r="L194" i="6"/>
  <c r="L199" i="6"/>
  <c r="L190" i="6"/>
  <c r="L105" i="6"/>
  <c r="C98" i="8" s="1"/>
  <c r="L108" i="6"/>
  <c r="C101" i="8" s="1"/>
  <c r="L195" i="6"/>
  <c r="L124" i="6"/>
  <c r="C117" i="8" s="1"/>
  <c r="L214" i="6"/>
  <c r="L220" i="6"/>
  <c r="L217" i="6"/>
  <c r="L126" i="6"/>
  <c r="C119" i="8" s="1"/>
  <c r="L120" i="6"/>
  <c r="C113" i="8" s="1"/>
  <c r="L211" i="6"/>
  <c r="L129" i="6"/>
  <c r="C122" i="8" s="1"/>
  <c r="L130" i="6"/>
  <c r="C123" i="8" s="1"/>
  <c r="L122" i="6"/>
  <c r="C115" i="8" s="1"/>
  <c r="L127" i="6"/>
  <c r="C120" i="8" s="1"/>
  <c r="L216" i="6"/>
  <c r="L121" i="6"/>
  <c r="C114" i="8" s="1"/>
  <c r="L218" i="6"/>
  <c r="L212" i="6"/>
  <c r="L213" i="6"/>
  <c r="L219" i="6"/>
  <c r="L215" i="6"/>
  <c r="L221" i="6"/>
  <c r="L123" i="6"/>
  <c r="C116" i="8" s="1"/>
  <c r="L125" i="6"/>
  <c r="C118" i="8" s="1"/>
  <c r="L128" i="6"/>
  <c r="C121" i="8" s="1"/>
  <c r="L242" i="6"/>
  <c r="L241" i="6"/>
  <c r="L152" i="6"/>
  <c r="C145" i="8" s="1"/>
  <c r="L146" i="6"/>
  <c r="C139" i="8" s="1"/>
  <c r="L148" i="6"/>
  <c r="C141" i="8" s="1"/>
  <c r="L243" i="6"/>
  <c r="L239" i="6"/>
  <c r="L236" i="6"/>
  <c r="L142" i="6"/>
  <c r="C135" i="8" s="1"/>
  <c r="L235" i="6"/>
  <c r="L149" i="6"/>
  <c r="C142" i="8" s="1"/>
  <c r="L143" i="6"/>
  <c r="C136" i="8" s="1"/>
  <c r="L237" i="6"/>
  <c r="L233" i="6"/>
  <c r="L144" i="6"/>
  <c r="C137" i="8" s="1"/>
  <c r="L151" i="6"/>
  <c r="C144" i="8" s="1"/>
  <c r="L150" i="6"/>
  <c r="C143" i="8" s="1"/>
  <c r="L145" i="6"/>
  <c r="C138" i="8" s="1"/>
  <c r="L147" i="6"/>
  <c r="C140" i="8" s="1"/>
  <c r="L238" i="6"/>
  <c r="L240" i="6"/>
  <c r="L234" i="6"/>
  <c r="L112" i="6"/>
  <c r="C105" i="8" s="1"/>
  <c r="L203" i="6"/>
  <c r="L117" i="6"/>
  <c r="C110" i="8" s="1"/>
  <c r="L111" i="6"/>
  <c r="C104" i="8" s="1"/>
  <c r="L200" i="6"/>
  <c r="L205" i="6"/>
  <c r="L114" i="6"/>
  <c r="C107" i="8" s="1"/>
  <c r="L204" i="6"/>
  <c r="L118" i="6"/>
  <c r="C111" i="8" s="1"/>
  <c r="L110" i="6"/>
  <c r="C103" i="8" s="1"/>
  <c r="L210" i="6"/>
  <c r="L202" i="6"/>
  <c r="L116" i="6"/>
  <c r="C109" i="8" s="1"/>
  <c r="L109" i="6"/>
  <c r="C102" i="8" s="1"/>
  <c r="L207" i="6"/>
  <c r="L119" i="6"/>
  <c r="C112" i="8" s="1"/>
  <c r="L208" i="6"/>
  <c r="L113" i="6"/>
  <c r="C106" i="8" s="1"/>
  <c r="L206" i="6"/>
  <c r="L209" i="6"/>
  <c r="L201" i="6"/>
  <c r="L115" i="6"/>
  <c r="C108" i="8" s="1"/>
  <c r="L229" i="6"/>
  <c r="L140" i="6"/>
  <c r="C133" i="8" s="1"/>
  <c r="L139" i="6"/>
  <c r="C132" i="8" s="1"/>
  <c r="L131" i="6"/>
  <c r="C124" i="8" s="1"/>
  <c r="L137" i="6"/>
  <c r="C130" i="8" s="1"/>
  <c r="L133" i="6"/>
  <c r="C126" i="8" s="1"/>
  <c r="L231" i="6"/>
  <c r="L225" i="6"/>
  <c r="L136" i="6"/>
  <c r="C129" i="8" s="1"/>
  <c r="L141" i="6"/>
  <c r="C134" i="8" s="1"/>
  <c r="L135" i="6"/>
  <c r="C128" i="8" s="1"/>
  <c r="L232" i="6"/>
  <c r="L228" i="6"/>
  <c r="L227" i="6"/>
  <c r="L230" i="6"/>
  <c r="L223" i="6"/>
  <c r="L226" i="6"/>
  <c r="L224" i="6"/>
  <c r="L222" i="6"/>
  <c r="L138" i="6"/>
  <c r="C131" i="8" s="1"/>
  <c r="L134" i="6"/>
  <c r="C127" i="8" s="1"/>
  <c r="L132" i="6"/>
  <c r="C125" i="8" s="1"/>
  <c r="L86" i="6"/>
  <c r="C79" i="8" s="1"/>
  <c r="L76" i="6"/>
  <c r="C69" i="8" s="1"/>
  <c r="L77" i="6"/>
  <c r="C70" i="8" s="1"/>
  <c r="L81" i="6"/>
  <c r="C74" i="8" s="1"/>
  <c r="L175" i="6"/>
  <c r="L79" i="6"/>
  <c r="C72" i="8" s="1"/>
  <c r="L170" i="6"/>
  <c r="L80" i="6"/>
  <c r="C73" i="8" s="1"/>
  <c r="L82" i="6"/>
  <c r="C75" i="8" s="1"/>
  <c r="L171" i="6"/>
  <c r="L83" i="6"/>
  <c r="C76" i="8" s="1"/>
  <c r="L169" i="6"/>
  <c r="L84" i="6"/>
  <c r="C77" i="8" s="1"/>
  <c r="L78" i="6"/>
  <c r="C71" i="8" s="1"/>
  <c r="L177" i="6"/>
  <c r="L167" i="6"/>
  <c r="L168" i="6"/>
  <c r="L172" i="6"/>
  <c r="L176" i="6"/>
  <c r="L173" i="6"/>
  <c r="L174" i="6"/>
  <c r="L85" i="6"/>
  <c r="C78" i="8" s="1"/>
  <c r="L95" i="6"/>
  <c r="C88" i="8" s="1"/>
  <c r="L91" i="6"/>
  <c r="C84" i="8" s="1"/>
  <c r="L96" i="6"/>
  <c r="C89" i="8" s="1"/>
  <c r="L184" i="6"/>
  <c r="L181" i="6"/>
  <c r="L89" i="6"/>
  <c r="C82" i="8" s="1"/>
  <c r="L179" i="6"/>
  <c r="L178" i="6"/>
  <c r="L94" i="6"/>
  <c r="C87" i="8" s="1"/>
  <c r="L187" i="6"/>
  <c r="L92" i="6"/>
  <c r="C85" i="8" s="1"/>
  <c r="L185" i="6"/>
  <c r="L97" i="6"/>
  <c r="C90" i="8" s="1"/>
  <c r="L188" i="6"/>
  <c r="L186" i="6"/>
  <c r="L93" i="6"/>
  <c r="C86" i="8" s="1"/>
  <c r="L182" i="6"/>
  <c r="L183" i="6"/>
  <c r="L88" i="6"/>
  <c r="C81" i="8" s="1"/>
  <c r="L180" i="6"/>
  <c r="L90" i="6"/>
  <c r="C83" i="8" s="1"/>
  <c r="L87" i="6"/>
  <c r="C80" i="8" s="1"/>
  <c r="L163" i="6"/>
  <c r="L67" i="6"/>
  <c r="C60" i="8" s="1"/>
  <c r="L158" i="6"/>
  <c r="L70" i="6"/>
  <c r="C63" i="8" s="1"/>
  <c r="L74" i="6"/>
  <c r="C67" i="8" s="1"/>
  <c r="L66" i="6"/>
  <c r="C59" i="8" s="1"/>
  <c r="L164" i="6"/>
  <c r="L156" i="6"/>
  <c r="L68" i="6"/>
  <c r="C61" i="8" s="1"/>
  <c r="L157" i="6"/>
  <c r="L160" i="6"/>
  <c r="L166" i="6"/>
  <c r="L65" i="6"/>
  <c r="C58" i="8" s="1"/>
  <c r="L165" i="6"/>
  <c r="L159" i="6"/>
  <c r="L75" i="6"/>
  <c r="C68" i="8" s="1"/>
  <c r="L73" i="6"/>
  <c r="C66" i="8" s="1"/>
  <c r="L69" i="6"/>
  <c r="C62" i="8" s="1"/>
  <c r="L162" i="6"/>
  <c r="L72" i="6"/>
  <c r="C65" i="8" s="1"/>
  <c r="L71" i="6"/>
  <c r="C64" i="8" s="1"/>
  <c r="L161" i="6"/>
  <c r="B194" i="6"/>
  <c r="B227" i="6"/>
  <c r="B136" i="6"/>
  <c r="B129" i="8" s="1"/>
  <c r="D129" i="8" s="1"/>
  <c r="B125" i="6"/>
  <c r="B118" i="8" s="1"/>
  <c r="D118" i="8" s="1"/>
  <c r="B147" i="6"/>
  <c r="B140" i="8" s="1"/>
  <c r="D140" i="8" s="1"/>
  <c r="B103" i="6"/>
  <c r="B96" i="8" s="1"/>
  <c r="D96" i="8" s="1"/>
  <c r="B81" i="6"/>
  <c r="B74" i="8" s="1"/>
  <c r="D74" i="8" s="1"/>
  <c r="B238" i="6"/>
  <c r="B70" i="6"/>
  <c r="B63" i="8" s="1"/>
  <c r="D63" i="8" s="1"/>
  <c r="B161" i="6"/>
  <c r="B92" i="6"/>
  <c r="B85" i="8" s="1"/>
  <c r="D85" i="8" s="1"/>
  <c r="B183" i="6"/>
  <c r="B114" i="6"/>
  <c r="B107" i="8" s="1"/>
  <c r="D107" i="8" s="1"/>
  <c r="B205" i="6"/>
  <c r="B172" i="6"/>
  <c r="B216" i="6"/>
  <c r="B206" i="6"/>
  <c r="B137" i="6"/>
  <c r="B130" i="8" s="1"/>
  <c r="D130" i="8" s="1"/>
  <c r="B228" i="6"/>
  <c r="B148" i="6"/>
  <c r="B141" i="8" s="1"/>
  <c r="D141" i="8" s="1"/>
  <c r="B195" i="6"/>
  <c r="B217" i="6"/>
  <c r="B71" i="6"/>
  <c r="B64" i="8" s="1"/>
  <c r="D64" i="8" s="1"/>
  <c r="B239" i="6"/>
  <c r="B126" i="6"/>
  <c r="B119" i="8" s="1"/>
  <c r="D119" i="8" s="1"/>
  <c r="B82" i="6"/>
  <c r="B75" i="8" s="1"/>
  <c r="D75" i="8" s="1"/>
  <c r="B93" i="6"/>
  <c r="B86" i="8" s="1"/>
  <c r="D86" i="8" s="1"/>
  <c r="B115" i="6"/>
  <c r="B108" i="8" s="1"/>
  <c r="D108" i="8" s="1"/>
  <c r="B173" i="6"/>
  <c r="B184" i="6"/>
  <c r="B162" i="6"/>
  <c r="B104" i="6"/>
  <c r="B97" i="8" s="1"/>
  <c r="D97" i="8" s="1"/>
  <c r="B200" i="6"/>
  <c r="B131" i="6"/>
  <c r="B124" i="8" s="1"/>
  <c r="D124" i="8" s="1"/>
  <c r="B167" i="6"/>
  <c r="B98" i="6"/>
  <c r="B91" i="8" s="1"/>
  <c r="D91" i="8" s="1"/>
  <c r="B65" i="6"/>
  <c r="B58" i="8" s="1"/>
  <c r="D58" i="8" s="1"/>
  <c r="B233" i="6"/>
  <c r="B142" i="6"/>
  <c r="B135" i="8" s="1"/>
  <c r="D135" i="8" s="1"/>
  <c r="B156" i="6"/>
  <c r="B178" i="6"/>
  <c r="B87" i="6"/>
  <c r="B80" i="8" s="1"/>
  <c r="D80" i="8" s="1"/>
  <c r="B222" i="6"/>
  <c r="B109" i="6"/>
  <c r="B102" i="8" s="1"/>
  <c r="D102" i="8" s="1"/>
  <c r="B211" i="6"/>
  <c r="B189" i="6"/>
  <c r="B120" i="6"/>
  <c r="B113" i="8" s="1"/>
  <c r="D113" i="8" s="1"/>
  <c r="B76" i="6"/>
  <c r="B69" i="8" s="1"/>
  <c r="D69" i="8" s="1"/>
  <c r="B203" i="6"/>
  <c r="B90" i="6"/>
  <c r="B83" i="8" s="1"/>
  <c r="D83" i="8" s="1"/>
  <c r="B170" i="6"/>
  <c r="B236" i="6"/>
  <c r="B145" i="6"/>
  <c r="B138" i="8" s="1"/>
  <c r="D138" i="8" s="1"/>
  <c r="B159" i="6"/>
  <c r="B79" i="6"/>
  <c r="B72" i="8" s="1"/>
  <c r="D72" i="8" s="1"/>
  <c r="B68" i="6"/>
  <c r="B61" i="8" s="1"/>
  <c r="D61" i="8" s="1"/>
  <c r="B112" i="6"/>
  <c r="B105" i="8" s="1"/>
  <c r="D105" i="8" s="1"/>
  <c r="B225" i="6"/>
  <c r="B134" i="6"/>
  <c r="B127" i="8" s="1"/>
  <c r="D127" i="8" s="1"/>
  <c r="B192" i="6"/>
  <c r="B123" i="6"/>
  <c r="B116" i="8" s="1"/>
  <c r="D116" i="8" s="1"/>
  <c r="B214" i="6"/>
  <c r="B181" i="6"/>
  <c r="B101" i="6"/>
  <c r="B94" i="8" s="1"/>
  <c r="D94" i="8" s="1"/>
  <c r="L6" i="4"/>
  <c r="G89" i="6"/>
  <c r="L12" i="4"/>
  <c r="G90" i="6"/>
  <c r="B215" i="6"/>
  <c r="B124" i="6"/>
  <c r="B117" i="8" s="1"/>
  <c r="D117" i="8" s="1"/>
  <c r="B80" i="6"/>
  <c r="B73" i="8" s="1"/>
  <c r="D73" i="8" s="1"/>
  <c r="B146" i="6"/>
  <c r="B139" i="8" s="1"/>
  <c r="D139" i="8" s="1"/>
  <c r="B171" i="6"/>
  <c r="B160" i="6"/>
  <c r="B237" i="6"/>
  <c r="B135" i="6"/>
  <c r="B128" i="8" s="1"/>
  <c r="D128" i="8" s="1"/>
  <c r="B182" i="6"/>
  <c r="B113" i="6"/>
  <c r="B106" i="8" s="1"/>
  <c r="D106" i="8" s="1"/>
  <c r="B226" i="6"/>
  <c r="B193" i="6"/>
  <c r="B204" i="6"/>
  <c r="B91" i="6"/>
  <c r="B84" i="8" s="1"/>
  <c r="D84" i="8" s="1"/>
  <c r="B102" i="6"/>
  <c r="B95" i="8" s="1"/>
  <c r="D95" i="8" s="1"/>
  <c r="B69" i="6"/>
  <c r="B62" i="8" s="1"/>
  <c r="D62" i="8" s="1"/>
  <c r="B230" i="6"/>
  <c r="B164" i="6"/>
  <c r="B219" i="6"/>
  <c r="B95" i="6"/>
  <c r="B88" i="8" s="1"/>
  <c r="D88" i="8" s="1"/>
  <c r="B150" i="6"/>
  <c r="B143" i="8" s="1"/>
  <c r="D143" i="8" s="1"/>
  <c r="B117" i="6"/>
  <c r="B110" i="8" s="1"/>
  <c r="D110" i="8" s="1"/>
  <c r="B175" i="6"/>
  <c r="B128" i="6"/>
  <c r="B121" i="8" s="1"/>
  <c r="D121" i="8" s="1"/>
  <c r="B139" i="6"/>
  <c r="B132" i="8" s="1"/>
  <c r="D132" i="8" s="1"/>
  <c r="B106" i="6"/>
  <c r="B99" i="8" s="1"/>
  <c r="D99" i="8" s="1"/>
  <c r="B73" i="6"/>
  <c r="B66" i="8" s="1"/>
  <c r="D66" i="8" s="1"/>
  <c r="B208" i="6"/>
  <c r="B186" i="6"/>
  <c r="B241" i="6"/>
  <c r="B197" i="6"/>
  <c r="B84" i="6"/>
  <c r="B77" i="8" s="1"/>
  <c r="D77" i="8" s="1"/>
  <c r="B212" i="6"/>
  <c r="B121" i="6"/>
  <c r="B114" i="8" s="1"/>
  <c r="D114" i="8" s="1"/>
  <c r="B179" i="6"/>
  <c r="B143" i="6"/>
  <c r="B136" i="8" s="1"/>
  <c r="D136" i="8" s="1"/>
  <c r="B88" i="6"/>
  <c r="B81" i="8" s="1"/>
  <c r="D81" i="8" s="1"/>
  <c r="B234" i="6"/>
  <c r="B157" i="6"/>
  <c r="B99" i="6"/>
  <c r="B92" i="8" s="1"/>
  <c r="D92" i="8" s="1"/>
  <c r="B168" i="6"/>
  <c r="B201" i="6"/>
  <c r="B110" i="6"/>
  <c r="B103" i="8" s="1"/>
  <c r="D103" i="8" s="1"/>
  <c r="B132" i="6"/>
  <c r="B125" i="8" s="1"/>
  <c r="D125" i="8" s="1"/>
  <c r="B77" i="6"/>
  <c r="B70" i="8" s="1"/>
  <c r="D70" i="8" s="1"/>
  <c r="B66" i="6"/>
  <c r="B59" i="8" s="1"/>
  <c r="D59" i="8" s="1"/>
  <c r="B223" i="6"/>
  <c r="B190" i="6"/>
  <c r="B188" i="6"/>
  <c r="B119" i="6"/>
  <c r="B112" i="8" s="1"/>
  <c r="D112" i="8" s="1"/>
  <c r="B108" i="6"/>
  <c r="B101" i="8" s="1"/>
  <c r="D101" i="8" s="1"/>
  <c r="B221" i="6"/>
  <c r="B141" i="6"/>
  <c r="B134" i="8" s="1"/>
  <c r="D134" i="8" s="1"/>
  <c r="B243" i="6"/>
  <c r="B177" i="6"/>
  <c r="B152" i="6"/>
  <c r="B145" i="8" s="1"/>
  <c r="D145" i="8" s="1"/>
  <c r="B130" i="6"/>
  <c r="B123" i="8" s="1"/>
  <c r="D123" i="8" s="1"/>
  <c r="B210" i="6"/>
  <c r="B75" i="6"/>
  <c r="B68" i="8" s="1"/>
  <c r="D68" i="8" s="1"/>
  <c r="B232" i="6"/>
  <c r="B199" i="6"/>
  <c r="B166" i="6"/>
  <c r="B97" i="6"/>
  <c r="B90" i="8" s="1"/>
  <c r="D90" i="8" s="1"/>
  <c r="B86" i="6"/>
  <c r="B79" i="8" s="1"/>
  <c r="D79" i="8" s="1"/>
  <c r="B96" i="6"/>
  <c r="B89" i="8" s="1"/>
  <c r="D89" i="8" s="1"/>
  <c r="B74" i="6"/>
  <c r="B67" i="8" s="1"/>
  <c r="D67" i="8" s="1"/>
  <c r="B176" i="6"/>
  <c r="B151" i="6"/>
  <c r="B144" i="8" s="1"/>
  <c r="D144" i="8" s="1"/>
  <c r="B231" i="6"/>
  <c r="B165" i="6"/>
  <c r="B118" i="6"/>
  <c r="B111" i="8" s="1"/>
  <c r="D111" i="8" s="1"/>
  <c r="B187" i="6"/>
  <c r="B220" i="6"/>
  <c r="B140" i="6"/>
  <c r="B133" i="8" s="1"/>
  <c r="D133" i="8" s="1"/>
  <c r="B85" i="6"/>
  <c r="B78" i="8" s="1"/>
  <c r="D78" i="8" s="1"/>
  <c r="B209" i="6"/>
  <c r="B242" i="6"/>
  <c r="B198" i="6"/>
  <c r="B107" i="6"/>
  <c r="B100" i="8" s="1"/>
  <c r="D100" i="8" s="1"/>
  <c r="B129" i="6"/>
  <c r="B122" i="8" s="1"/>
  <c r="D122" i="8" s="1"/>
  <c r="B240" i="6"/>
  <c r="B149" i="6"/>
  <c r="B142" i="8" s="1"/>
  <c r="D142" i="8" s="1"/>
  <c r="B83" i="6"/>
  <c r="B76" i="8" s="1"/>
  <c r="D76" i="8" s="1"/>
  <c r="B127" i="6"/>
  <c r="B120" i="8" s="1"/>
  <c r="D120" i="8" s="1"/>
  <c r="B138" i="6"/>
  <c r="B131" i="8" s="1"/>
  <c r="D131" i="8" s="1"/>
  <c r="B185" i="6"/>
  <c r="B163" i="6"/>
  <c r="B94" i="6"/>
  <c r="B87" i="8" s="1"/>
  <c r="D87" i="8" s="1"/>
  <c r="B218" i="6"/>
  <c r="B72" i="6"/>
  <c r="B65" i="8" s="1"/>
  <c r="D65" i="8" s="1"/>
  <c r="B105" i="6"/>
  <c r="B98" i="8" s="1"/>
  <c r="D98" i="8" s="1"/>
  <c r="B229" i="6"/>
  <c r="B116" i="6"/>
  <c r="B109" i="8" s="1"/>
  <c r="D109" i="8" s="1"/>
  <c r="B196" i="6"/>
  <c r="B207" i="6"/>
  <c r="B174" i="6"/>
  <c r="J4" i="8"/>
  <c r="I9" i="16"/>
  <c r="I4" i="8"/>
  <c r="I8" i="16"/>
  <c r="H4" i="8"/>
  <c r="I7" i="16"/>
  <c r="G4" i="8"/>
  <c r="I6" i="16"/>
  <c r="F4" i="8"/>
  <c r="I5" i="16"/>
  <c r="E4" i="8"/>
  <c r="I4" i="16"/>
  <c r="D4" i="8"/>
  <c r="I3" i="16"/>
  <c r="C4" i="8"/>
  <c r="I2" i="16"/>
  <c r="B15" i="8"/>
  <c r="C16" i="19"/>
  <c r="C14" i="16"/>
  <c r="B14" i="8"/>
  <c r="C13" i="16"/>
  <c r="C15" i="19"/>
  <c r="B13" i="8"/>
  <c r="C14" i="19"/>
  <c r="C12" i="16"/>
  <c r="B12" i="8"/>
  <c r="C13" i="19"/>
  <c r="C11" i="16"/>
  <c r="B11" i="8"/>
  <c r="C10" i="16"/>
  <c r="C12" i="19"/>
  <c r="B10" i="8"/>
  <c r="C7" i="16"/>
  <c r="C11" i="19"/>
  <c r="B9" i="8"/>
  <c r="C6" i="16"/>
  <c r="C10" i="19"/>
  <c r="B8" i="8"/>
  <c r="C5" i="16"/>
  <c r="C9" i="19"/>
  <c r="B7" i="8"/>
  <c r="C8" i="19"/>
  <c r="C4" i="16"/>
  <c r="B6" i="8"/>
  <c r="C7" i="19"/>
  <c r="C3" i="16"/>
  <c r="B5" i="8"/>
  <c r="C6" i="19"/>
  <c r="C2" i="16"/>
  <c r="J68" i="8"/>
  <c r="J84" i="8"/>
  <c r="J100" i="8"/>
  <c r="J116" i="8"/>
  <c r="J132" i="8"/>
  <c r="J61" i="8"/>
  <c r="J77" i="8"/>
  <c r="J93" i="8"/>
  <c r="J109" i="8"/>
  <c r="J125" i="8"/>
  <c r="J141" i="8"/>
  <c r="J64" i="8"/>
  <c r="J80" i="8"/>
  <c r="J96" i="8"/>
  <c r="J112" i="8"/>
  <c r="J128" i="8"/>
  <c r="J144" i="8"/>
  <c r="J73" i="8"/>
  <c r="J89" i="8"/>
  <c r="J105" i="8"/>
  <c r="J121" i="8"/>
  <c r="J60" i="8"/>
  <c r="J76" i="8"/>
  <c r="J92" i="8"/>
  <c r="J108" i="8"/>
  <c r="J124" i="8"/>
  <c r="J101" i="8"/>
  <c r="J117" i="8"/>
  <c r="J133" i="8"/>
  <c r="J65" i="8"/>
  <c r="J81" i="8"/>
  <c r="J97" i="8"/>
  <c r="J113" i="8"/>
  <c r="J129" i="8"/>
  <c r="J145" i="8"/>
  <c r="K58" i="6"/>
  <c r="J58" i="6"/>
  <c r="I58" i="6"/>
  <c r="E83" i="8" l="1"/>
  <c r="H90" i="6"/>
  <c r="E82" i="8"/>
  <c r="H89" i="6"/>
  <c r="G91" i="6"/>
  <c r="H38" i="4"/>
  <c r="H39" i="4"/>
  <c r="J39" i="4" s="1"/>
  <c r="H40" i="4"/>
  <c r="J40" i="4" s="1"/>
  <c r="H41" i="4"/>
  <c r="J41" i="4" s="1"/>
  <c r="H42" i="4"/>
  <c r="J42" i="4" s="1"/>
  <c r="H43" i="4"/>
  <c r="J43" i="4" s="1"/>
  <c r="H37" i="4"/>
  <c r="J37" i="4" s="1"/>
  <c r="J38" i="4"/>
  <c r="H83" i="8" l="1"/>
  <c r="K83" i="8" s="1"/>
  <c r="E35" i="8" a="1"/>
  <c r="E35" i="8" s="1"/>
  <c r="H82" i="8"/>
  <c r="K82" i="8" s="1"/>
  <c r="E29" i="8" a="1"/>
  <c r="E29" i="8" s="1"/>
  <c r="E84" i="8"/>
  <c r="H91" i="6"/>
  <c r="I283" i="6"/>
  <c r="J283" i="6"/>
  <c r="K283" i="6"/>
  <c r="K247" i="6"/>
  <c r="J247" i="6"/>
  <c r="I247" i="6"/>
  <c r="G219" i="6"/>
  <c r="H219" i="6" s="1"/>
  <c r="I259" i="6"/>
  <c r="J259" i="6"/>
  <c r="K259" i="6"/>
  <c r="I61" i="6"/>
  <c r="J61" i="6"/>
  <c r="K61" i="6"/>
  <c r="I280" i="6"/>
  <c r="J280" i="6"/>
  <c r="K280" i="6"/>
  <c r="I276" i="6"/>
  <c r="J276" i="6"/>
  <c r="K276" i="6"/>
  <c r="I272" i="6"/>
  <c r="J272" i="6"/>
  <c r="K272" i="6"/>
  <c r="I268" i="6"/>
  <c r="J268" i="6"/>
  <c r="K268" i="6"/>
  <c r="I264" i="6"/>
  <c r="J264" i="6"/>
  <c r="K264" i="6"/>
  <c r="I260" i="6"/>
  <c r="J260" i="6"/>
  <c r="K260" i="6"/>
  <c r="I256" i="6"/>
  <c r="J256" i="6"/>
  <c r="K256" i="6"/>
  <c r="J252" i="6"/>
  <c r="K252" i="6"/>
  <c r="I252" i="6"/>
  <c r="I248" i="6"/>
  <c r="K248" i="6"/>
  <c r="J248" i="6"/>
  <c r="I244" i="6"/>
  <c r="J244" i="6"/>
  <c r="K244" i="6"/>
  <c r="G240" i="6"/>
  <c r="H240" i="6" s="1"/>
  <c r="G224" i="6"/>
  <c r="H224" i="6" s="1"/>
  <c r="G208" i="6"/>
  <c r="H208" i="6" s="1"/>
  <c r="G192" i="6"/>
  <c r="H192" i="6" s="1"/>
  <c r="G176" i="6"/>
  <c r="H176" i="6" s="1"/>
  <c r="G160" i="6"/>
  <c r="H160" i="6" s="1"/>
  <c r="I271" i="6"/>
  <c r="K271" i="6"/>
  <c r="J271" i="6"/>
  <c r="G159" i="6"/>
  <c r="H159" i="6" s="1"/>
  <c r="K60" i="6"/>
  <c r="J60" i="6"/>
  <c r="I60" i="6"/>
  <c r="I279" i="6"/>
  <c r="K279" i="6"/>
  <c r="J279" i="6"/>
  <c r="G183" i="6"/>
  <c r="H183" i="6" s="1"/>
  <c r="I62" i="6"/>
  <c r="J62" i="6"/>
  <c r="K62" i="6"/>
  <c r="I281" i="6"/>
  <c r="J281" i="6"/>
  <c r="K281" i="6"/>
  <c r="J277" i="6"/>
  <c r="K277" i="6"/>
  <c r="I277" i="6"/>
  <c r="I273" i="6"/>
  <c r="J273" i="6"/>
  <c r="K273" i="6"/>
  <c r="J269" i="6"/>
  <c r="K269" i="6"/>
  <c r="I269" i="6"/>
  <c r="I265" i="6"/>
  <c r="J265" i="6"/>
  <c r="K265" i="6"/>
  <c r="J261" i="6"/>
  <c r="K261" i="6"/>
  <c r="I261" i="6"/>
  <c r="I257" i="6"/>
  <c r="J257" i="6"/>
  <c r="K257" i="6"/>
  <c r="J253" i="6"/>
  <c r="I253" i="6"/>
  <c r="K253" i="6"/>
  <c r="I249" i="6"/>
  <c r="J249" i="6"/>
  <c r="K249" i="6"/>
  <c r="J245" i="6"/>
  <c r="I245" i="6"/>
  <c r="K245" i="6"/>
  <c r="G241" i="6"/>
  <c r="H241" i="6" s="1"/>
  <c r="G225" i="6"/>
  <c r="H225" i="6" s="1"/>
  <c r="J153" i="6"/>
  <c r="K153" i="6"/>
  <c r="I153" i="6"/>
  <c r="I275" i="6"/>
  <c r="J275" i="6"/>
  <c r="K275" i="6"/>
  <c r="K263" i="6"/>
  <c r="I263" i="6"/>
  <c r="J263" i="6"/>
  <c r="J251" i="6"/>
  <c r="I251" i="6"/>
  <c r="K251" i="6"/>
  <c r="G207" i="6"/>
  <c r="H207" i="6" s="1"/>
  <c r="I255" i="6"/>
  <c r="K255" i="6"/>
  <c r="J255" i="6"/>
  <c r="G199" i="6"/>
  <c r="H199" i="6" s="1"/>
  <c r="J63" i="6"/>
  <c r="K63" i="6"/>
  <c r="I63" i="6"/>
  <c r="I59" i="6"/>
  <c r="K59" i="6"/>
  <c r="J59" i="6"/>
  <c r="K282" i="6"/>
  <c r="J282" i="6"/>
  <c r="I282" i="6"/>
  <c r="I278" i="6"/>
  <c r="J278" i="6"/>
  <c r="K278" i="6"/>
  <c r="K274" i="6"/>
  <c r="J274" i="6"/>
  <c r="I274" i="6"/>
  <c r="I270" i="6"/>
  <c r="J270" i="6"/>
  <c r="K270" i="6"/>
  <c r="K266" i="6"/>
  <c r="J266" i="6"/>
  <c r="I266" i="6"/>
  <c r="I262" i="6"/>
  <c r="J262" i="6"/>
  <c r="K262" i="6"/>
  <c r="K258" i="6"/>
  <c r="J258" i="6"/>
  <c r="I258" i="6"/>
  <c r="I254" i="6"/>
  <c r="J254" i="6"/>
  <c r="K254" i="6"/>
  <c r="K250" i="6"/>
  <c r="J250" i="6"/>
  <c r="I250" i="6"/>
  <c r="I246" i="6"/>
  <c r="J246" i="6"/>
  <c r="K246" i="6"/>
  <c r="G230" i="6"/>
  <c r="H230" i="6" s="1"/>
  <c r="G214" i="6"/>
  <c r="H214" i="6" s="1"/>
  <c r="G198" i="6"/>
  <c r="H198" i="6" s="1"/>
  <c r="G182" i="6"/>
  <c r="H182" i="6" s="1"/>
  <c r="G166" i="6"/>
  <c r="H166" i="6" s="1"/>
  <c r="K154" i="6"/>
  <c r="I154" i="6"/>
  <c r="J154" i="6"/>
  <c r="I267" i="6"/>
  <c r="J267" i="6"/>
  <c r="K267" i="6"/>
  <c r="H84" i="8" l="1"/>
  <c r="K84" i="8" s="1"/>
  <c r="E30" i="8" a="1"/>
  <c r="E30" i="8" s="1"/>
  <c r="F121" i="8"/>
  <c r="H9" i="8" a="1"/>
  <c r="H9" i="8" s="1"/>
  <c r="F116" i="8"/>
  <c r="H12" i="8" a="1"/>
  <c r="H12" i="8" s="1"/>
  <c r="F101" i="8"/>
  <c r="F10" i="8" a="1"/>
  <c r="F10" i="8" s="1"/>
  <c r="F127" i="8"/>
  <c r="I12" i="8" a="1"/>
  <c r="I12" i="8" s="1"/>
  <c r="F85" i="8"/>
  <c r="E13" i="8" a="1"/>
  <c r="E13" i="8" s="1"/>
  <c r="F61" i="8"/>
  <c r="C12" i="8" a="1"/>
  <c r="C12" i="8" s="1"/>
  <c r="F94" i="8"/>
  <c r="F12" i="8" a="1"/>
  <c r="F12" i="8" s="1"/>
  <c r="F110" i="8"/>
  <c r="G9" i="8" a="1"/>
  <c r="G9" i="8" s="1"/>
  <c r="F126" i="8"/>
  <c r="I6" i="8" a="1"/>
  <c r="I6" i="8" s="1"/>
  <c r="F142" i="8"/>
  <c r="J14" i="8" a="1"/>
  <c r="J14" i="8" s="1"/>
  <c r="F68" i="8"/>
  <c r="C10" i="8" a="1"/>
  <c r="C10" i="8" s="1"/>
  <c r="F132" i="8"/>
  <c r="I9" i="8" a="1"/>
  <c r="I9" i="8" s="1"/>
  <c r="F62" i="8"/>
  <c r="C7" i="8" a="1"/>
  <c r="C7" i="8" s="1"/>
  <c r="F84" i="8"/>
  <c r="E7" i="8" a="1"/>
  <c r="E7" i="8" s="1"/>
  <c r="F100" i="8"/>
  <c r="F15" i="8" a="1"/>
  <c r="F15" i="8" s="1"/>
  <c r="F109" i="8"/>
  <c r="G14" i="8" a="1"/>
  <c r="G14" i="8" s="1"/>
  <c r="F143" i="8"/>
  <c r="J9" i="8" a="1"/>
  <c r="J9" i="8" s="1"/>
  <c r="F78" i="8"/>
  <c r="D15" i="8" a="1"/>
  <c r="D15" i="8" s="1"/>
  <c r="G102" i="6"/>
  <c r="G150" i="6"/>
  <c r="G68" i="6"/>
  <c r="G234" i="6"/>
  <c r="H234" i="6" s="1"/>
  <c r="G79" i="6"/>
  <c r="G235" i="6"/>
  <c r="H235" i="6" s="1"/>
  <c r="G76" i="6"/>
  <c r="G105" i="6"/>
  <c r="G121" i="6"/>
  <c r="G137" i="6"/>
  <c r="G169" i="6"/>
  <c r="H169" i="6" s="1"/>
  <c r="G185" i="6"/>
  <c r="H185" i="6" s="1"/>
  <c r="G201" i="6"/>
  <c r="H201" i="6" s="1"/>
  <c r="G115" i="6"/>
  <c r="G139" i="6"/>
  <c r="G107" i="6"/>
  <c r="G239" i="6"/>
  <c r="H239" i="6" s="1"/>
  <c r="G84" i="6"/>
  <c r="G226" i="6"/>
  <c r="H226" i="6" s="1"/>
  <c r="G242" i="6"/>
  <c r="H242" i="6" s="1"/>
  <c r="G71" i="6"/>
  <c r="G87" i="6"/>
  <c r="G179" i="6"/>
  <c r="H179" i="6" s="1"/>
  <c r="G215" i="6"/>
  <c r="H215" i="6" s="1"/>
  <c r="G92" i="6"/>
  <c r="G147" i="6"/>
  <c r="G118" i="6"/>
  <c r="G134" i="6"/>
  <c r="G75" i="6"/>
  <c r="G127" i="6"/>
  <c r="G88" i="6"/>
  <c r="G74" i="6"/>
  <c r="G111" i="6"/>
  <c r="G112" i="6"/>
  <c r="G128" i="6"/>
  <c r="G144" i="6"/>
  <c r="G96" i="6"/>
  <c r="G69" i="6"/>
  <c r="G170" i="6"/>
  <c r="H170" i="6" s="1"/>
  <c r="G213" i="6"/>
  <c r="H213" i="6" s="1"/>
  <c r="G212" i="6"/>
  <c r="H212" i="6" s="1"/>
  <c r="G78" i="6"/>
  <c r="G116" i="6"/>
  <c r="G217" i="6"/>
  <c r="H217" i="6" s="1"/>
  <c r="G211" i="6"/>
  <c r="H211" i="6" s="1"/>
  <c r="G122" i="6"/>
  <c r="G149" i="6"/>
  <c r="G203" i="6"/>
  <c r="H203" i="6" s="1"/>
  <c r="G167" i="6"/>
  <c r="H167" i="6" s="1"/>
  <c r="G196" i="6"/>
  <c r="H196" i="6" s="1"/>
  <c r="G73" i="6"/>
  <c r="G231" i="6"/>
  <c r="H231" i="6" s="1"/>
  <c r="G171" i="6"/>
  <c r="H171" i="6" s="1"/>
  <c r="G187" i="6"/>
  <c r="H187" i="6" s="1"/>
  <c r="G163" i="6"/>
  <c r="H163" i="6" s="1"/>
  <c r="G202" i="6"/>
  <c r="H202" i="6" s="1"/>
  <c r="G197" i="6"/>
  <c r="H197" i="6" s="1"/>
  <c r="G228" i="6"/>
  <c r="H228" i="6" s="1"/>
  <c r="G110" i="6"/>
  <c r="G126" i="6"/>
  <c r="G142" i="6"/>
  <c r="G158" i="6"/>
  <c r="H158" i="6" s="1"/>
  <c r="G174" i="6"/>
  <c r="H174" i="6" s="1"/>
  <c r="G190" i="6"/>
  <c r="H190" i="6" s="1"/>
  <c r="G206" i="6"/>
  <c r="H206" i="6" s="1"/>
  <c r="G222" i="6"/>
  <c r="H222" i="6" s="1"/>
  <c r="G238" i="6"/>
  <c r="H238" i="6" s="1"/>
  <c r="G94" i="6"/>
  <c r="G67" i="6"/>
  <c r="G83" i="6"/>
  <c r="G103" i="6"/>
  <c r="G233" i="6"/>
  <c r="H233" i="6" s="1"/>
  <c r="G66" i="6"/>
  <c r="G82" i="6"/>
  <c r="G104" i="6"/>
  <c r="G120" i="6"/>
  <c r="G136" i="6"/>
  <c r="G152" i="6"/>
  <c r="G168" i="6"/>
  <c r="H168" i="6" s="1"/>
  <c r="G184" i="6"/>
  <c r="H184" i="6" s="1"/>
  <c r="G200" i="6"/>
  <c r="H200" i="6" s="1"/>
  <c r="G216" i="6"/>
  <c r="H216" i="6" s="1"/>
  <c r="G232" i="6"/>
  <c r="H232" i="6" s="1"/>
  <c r="G77" i="6"/>
  <c r="G186" i="6"/>
  <c r="H186" i="6" s="1"/>
  <c r="G133" i="6"/>
  <c r="G131" i="6"/>
  <c r="G80" i="6"/>
  <c r="G132" i="6"/>
  <c r="G100" i="6"/>
  <c r="G194" i="6"/>
  <c r="H194" i="6" s="1"/>
  <c r="G125" i="6"/>
  <c r="G205" i="6"/>
  <c r="H205" i="6" s="1"/>
  <c r="G93" i="6"/>
  <c r="G227" i="6"/>
  <c r="H227" i="6" s="1"/>
  <c r="G220" i="6"/>
  <c r="H220" i="6" s="1"/>
  <c r="G65" i="6"/>
  <c r="G123" i="6"/>
  <c r="G138" i="6"/>
  <c r="G165" i="6"/>
  <c r="H165" i="6" s="1"/>
  <c r="G148" i="6"/>
  <c r="G175" i="6"/>
  <c r="H175" i="6" s="1"/>
  <c r="G114" i="6"/>
  <c r="G162" i="6"/>
  <c r="H162" i="6" s="1"/>
  <c r="G98" i="6"/>
  <c r="G141" i="6"/>
  <c r="G189" i="6"/>
  <c r="H189" i="6" s="1"/>
  <c r="G191" i="6"/>
  <c r="H191" i="6" s="1"/>
  <c r="G70" i="6"/>
  <c r="G86" i="6"/>
  <c r="G119" i="6"/>
  <c r="G108" i="6"/>
  <c r="G124" i="6"/>
  <c r="G140" i="6"/>
  <c r="G156" i="6"/>
  <c r="H156" i="6" s="1"/>
  <c r="G172" i="6"/>
  <c r="H172" i="6" s="1"/>
  <c r="G188" i="6"/>
  <c r="H188" i="6" s="1"/>
  <c r="G204" i="6"/>
  <c r="H204" i="6" s="1"/>
  <c r="G236" i="6"/>
  <c r="H236" i="6" s="1"/>
  <c r="G81" i="6"/>
  <c r="G223" i="6"/>
  <c r="H223" i="6" s="1"/>
  <c r="G181" i="6"/>
  <c r="H181" i="6" s="1"/>
  <c r="G135" i="6"/>
  <c r="G164" i="6"/>
  <c r="H164" i="6" s="1"/>
  <c r="G72" i="6"/>
  <c r="G130" i="6"/>
  <c r="G178" i="6"/>
  <c r="H178" i="6" s="1"/>
  <c r="G109" i="6"/>
  <c r="G173" i="6"/>
  <c r="H173" i="6" s="1"/>
  <c r="G221" i="6"/>
  <c r="H221" i="6" s="1"/>
  <c r="G113" i="6"/>
  <c r="G129" i="6"/>
  <c r="G145" i="6"/>
  <c r="G161" i="6"/>
  <c r="H161" i="6" s="1"/>
  <c r="G177" i="6"/>
  <c r="H177" i="6" s="1"/>
  <c r="G193" i="6"/>
  <c r="H193" i="6" s="1"/>
  <c r="G209" i="6"/>
  <c r="H209" i="6" s="1"/>
  <c r="G97" i="6"/>
  <c r="G243" i="6"/>
  <c r="H243" i="6" s="1"/>
  <c r="G218" i="6"/>
  <c r="H218" i="6" s="1"/>
  <c r="G117" i="6"/>
  <c r="G229" i="6"/>
  <c r="H229" i="6" s="1"/>
  <c r="G180" i="6"/>
  <c r="H180" i="6" s="1"/>
  <c r="G143" i="6"/>
  <c r="G146" i="6"/>
  <c r="G210" i="6"/>
  <c r="H210" i="6" s="1"/>
  <c r="G99" i="6"/>
  <c r="G157" i="6"/>
  <c r="H157" i="6" s="1"/>
  <c r="G237" i="6"/>
  <c r="H237" i="6" s="1"/>
  <c r="G151" i="6"/>
  <c r="G195" i="6"/>
  <c r="H195" i="6" s="1"/>
  <c r="G106" i="6"/>
  <c r="G101" i="6"/>
  <c r="G85" i="6"/>
  <c r="G95" i="6"/>
  <c r="A5" i="4"/>
  <c r="A6" i="4" s="1"/>
  <c r="E118" i="8" l="1"/>
  <c r="H125" i="6"/>
  <c r="E120" i="8"/>
  <c r="H127" i="6"/>
  <c r="F140" i="8"/>
  <c r="J13" i="8" a="1"/>
  <c r="J13" i="8" s="1"/>
  <c r="E90" i="8"/>
  <c r="H97" i="6"/>
  <c r="F59" i="8"/>
  <c r="C11" i="8" a="1"/>
  <c r="C11" i="8" s="1"/>
  <c r="E73" i="8"/>
  <c r="H80" i="6"/>
  <c r="E105" i="8"/>
  <c r="H112" i="6"/>
  <c r="E122" i="8"/>
  <c r="H129" i="6"/>
  <c r="F93" i="8"/>
  <c r="F6" i="8" a="1"/>
  <c r="F6" i="8" s="1"/>
  <c r="F135" i="8"/>
  <c r="J5" i="8" a="1"/>
  <c r="J5" i="8" s="1"/>
  <c r="E119" i="8"/>
  <c r="H126" i="6"/>
  <c r="F105" i="8"/>
  <c r="G12" i="8" a="1"/>
  <c r="G12" i="8" s="1"/>
  <c r="E62" i="8"/>
  <c r="H69" i="6"/>
  <c r="E88" i="8"/>
  <c r="H95" i="6"/>
  <c r="F82" i="8"/>
  <c r="E6" i="8" a="1"/>
  <c r="E6" i="8" s="1"/>
  <c r="E106" i="8"/>
  <c r="H113" i="6"/>
  <c r="F138" i="8"/>
  <c r="J12" i="8" a="1"/>
  <c r="J12" i="8" s="1"/>
  <c r="F91" i="8"/>
  <c r="F5" i="8" a="1"/>
  <c r="F5" i="8" s="1"/>
  <c r="F129" i="8"/>
  <c r="I13" i="8" a="1"/>
  <c r="I13" i="8" s="1"/>
  <c r="F134" i="8"/>
  <c r="I10" i="8" a="1"/>
  <c r="I10" i="8" s="1"/>
  <c r="E96" i="8"/>
  <c r="H103" i="6"/>
  <c r="E103" i="8"/>
  <c r="H110" i="6"/>
  <c r="E142" i="8"/>
  <c r="H149" i="6"/>
  <c r="F141" i="8"/>
  <c r="J8" i="8" a="1"/>
  <c r="J8" i="8" s="1"/>
  <c r="E99" i="8"/>
  <c r="H106" i="6"/>
  <c r="F104" i="8"/>
  <c r="G6" i="8" a="1"/>
  <c r="G6" i="8" s="1"/>
  <c r="F80" i="8"/>
  <c r="E5" i="8" a="1"/>
  <c r="E5" i="8" s="1"/>
  <c r="F65" i="8"/>
  <c r="C14" i="8" a="1"/>
  <c r="C14" i="8" s="1"/>
  <c r="E144" i="8"/>
  <c r="H151" i="6"/>
  <c r="F139" i="8"/>
  <c r="J7" i="8" a="1"/>
  <c r="J7" i="8" s="1"/>
  <c r="E141" i="8"/>
  <c r="H148" i="6"/>
  <c r="F73" i="8"/>
  <c r="D7" i="8" a="1"/>
  <c r="D7" i="8" s="1"/>
  <c r="E108" i="8"/>
  <c r="H115" i="6"/>
  <c r="E101" i="8"/>
  <c r="H108" i="6"/>
  <c r="F92" i="8"/>
  <c r="F11" i="8" a="1"/>
  <c r="F11" i="8" s="1"/>
  <c r="E136" i="8"/>
  <c r="H143" i="6"/>
  <c r="E74" i="8"/>
  <c r="H81" i="6"/>
  <c r="F122" i="8"/>
  <c r="H15" i="8" a="1"/>
  <c r="H15" i="8" s="1"/>
  <c r="E70" i="8"/>
  <c r="H77" i="6"/>
  <c r="E78" i="8"/>
  <c r="H85" i="6"/>
  <c r="F131" i="8"/>
  <c r="I14" i="8" a="1"/>
  <c r="I14" i="8" s="1"/>
  <c r="F123" i="8"/>
  <c r="H10" i="8" a="1"/>
  <c r="H10" i="8" s="1"/>
  <c r="F106" i="8"/>
  <c r="G7" i="8" a="1"/>
  <c r="G7" i="8" s="1"/>
  <c r="E134" i="8"/>
  <c r="H141" i="6"/>
  <c r="E86" i="8"/>
  <c r="H93" i="6"/>
  <c r="F118" i="8"/>
  <c r="H13" i="8" a="1"/>
  <c r="H13" i="8" s="1"/>
  <c r="E76" i="8"/>
  <c r="H83" i="6"/>
  <c r="F130" i="8"/>
  <c r="I8" i="8" a="1"/>
  <c r="I8" i="8" s="1"/>
  <c r="E115" i="8"/>
  <c r="H122" i="6"/>
  <c r="E89" i="8"/>
  <c r="H96" i="6"/>
  <c r="E81" i="8"/>
  <c r="H88" i="6"/>
  <c r="E85" i="8"/>
  <c r="H92" i="6"/>
  <c r="E114" i="8"/>
  <c r="H121" i="6"/>
  <c r="E72" i="8"/>
  <c r="H79" i="6"/>
  <c r="F86" i="8"/>
  <c r="E8" i="8" a="1"/>
  <c r="E8" i="8" s="1"/>
  <c r="F97" i="8"/>
  <c r="F8" i="8" a="1"/>
  <c r="F8" i="8" s="1"/>
  <c r="E94" i="8"/>
  <c r="H101" i="6"/>
  <c r="E110" i="8"/>
  <c r="H117" i="6"/>
  <c r="F75" i="8"/>
  <c r="D8" i="8" a="1"/>
  <c r="D8" i="8" s="1"/>
  <c r="F90" i="8"/>
  <c r="E10" i="8" a="1"/>
  <c r="E10" i="8" s="1"/>
  <c r="E91" i="8"/>
  <c r="H98" i="6"/>
  <c r="F107" i="8"/>
  <c r="G13" i="8" a="1"/>
  <c r="G13" i="8" s="1"/>
  <c r="F102" i="8"/>
  <c r="G5" i="8" a="1"/>
  <c r="G5" i="8" s="1"/>
  <c r="E60" i="8"/>
  <c r="H67" i="6"/>
  <c r="F99" i="8"/>
  <c r="F9" i="8" a="1"/>
  <c r="F9" i="8" s="1"/>
  <c r="F113" i="8"/>
  <c r="H5" i="8" a="1"/>
  <c r="H5" i="8" s="1"/>
  <c r="F117" i="8"/>
  <c r="H7" i="8" a="1"/>
  <c r="H7" i="8" s="1"/>
  <c r="E100" i="8"/>
  <c r="H107" i="6"/>
  <c r="F136" i="8"/>
  <c r="J11" i="8" a="1"/>
  <c r="J11" i="8" s="1"/>
  <c r="E102" i="8"/>
  <c r="H109" i="6"/>
  <c r="F81" i="8"/>
  <c r="E11" i="8" a="1"/>
  <c r="E11" i="8" s="1"/>
  <c r="E98" i="8"/>
  <c r="H105" i="6"/>
  <c r="E132" i="8"/>
  <c r="H139" i="6"/>
  <c r="E61" i="8"/>
  <c r="H68" i="6"/>
  <c r="F74" i="8"/>
  <c r="D13" i="8" a="1"/>
  <c r="D13" i="8" s="1"/>
  <c r="F119" i="8"/>
  <c r="H8" i="8" a="1"/>
  <c r="H8" i="8" s="1"/>
  <c r="E107" i="8"/>
  <c r="H114" i="6"/>
  <c r="E123" i="8"/>
  <c r="H130" i="6"/>
  <c r="F77" i="8"/>
  <c r="D9" i="8" a="1"/>
  <c r="D9" i="8" s="1"/>
  <c r="E93" i="8"/>
  <c r="H100" i="6"/>
  <c r="E145" i="8"/>
  <c r="H152" i="6"/>
  <c r="F124" i="8"/>
  <c r="I5" i="8" a="1"/>
  <c r="I5" i="8" s="1"/>
  <c r="F89" i="8"/>
  <c r="E15" i="8" a="1"/>
  <c r="E15" i="8" s="1"/>
  <c r="E71" i="8"/>
  <c r="H78" i="6"/>
  <c r="E121" i="8"/>
  <c r="H128" i="6"/>
  <c r="E68" i="8"/>
  <c r="H75" i="6"/>
  <c r="E80" i="8"/>
  <c r="H87" i="6"/>
  <c r="E69" i="8"/>
  <c r="H76" i="6"/>
  <c r="E129" i="8"/>
  <c r="H136" i="6"/>
  <c r="E143" i="8"/>
  <c r="H150" i="6"/>
  <c r="F64" i="8"/>
  <c r="C8" i="8" a="1"/>
  <c r="C8" i="8" s="1"/>
  <c r="E137" i="8"/>
  <c r="H144" i="6"/>
  <c r="F58" i="8"/>
  <c r="C5" i="8" a="1"/>
  <c r="C5" i="8" s="1"/>
  <c r="E140" i="8"/>
  <c r="H147" i="6"/>
  <c r="E65" i="8"/>
  <c r="H72" i="6"/>
  <c r="E64" i="8"/>
  <c r="H71" i="6"/>
  <c r="F103" i="8"/>
  <c r="G11" i="8" a="1"/>
  <c r="G11" i="8" s="1"/>
  <c r="F70" i="8"/>
  <c r="D11" i="8" a="1"/>
  <c r="D11" i="8" s="1"/>
  <c r="E133" i="8"/>
  <c r="H140" i="6"/>
  <c r="E117" i="8"/>
  <c r="H124" i="6"/>
  <c r="F108" i="8"/>
  <c r="G8" i="8" a="1"/>
  <c r="G8" i="8" s="1"/>
  <c r="F66" i="8"/>
  <c r="C9" i="8" a="1"/>
  <c r="C9" i="8" s="1"/>
  <c r="E113" i="8"/>
  <c r="H120" i="6"/>
  <c r="E127" i="8"/>
  <c r="H134" i="6"/>
  <c r="E128" i="8"/>
  <c r="H135" i="6"/>
  <c r="E131" i="8"/>
  <c r="H138" i="6"/>
  <c r="F76" i="8"/>
  <c r="D14" i="8" a="1"/>
  <c r="D14" i="8" s="1"/>
  <c r="F144" i="8"/>
  <c r="J15" i="8" a="1"/>
  <c r="J15" i="8" s="1"/>
  <c r="F87" i="8"/>
  <c r="E14" i="8" a="1"/>
  <c r="E14" i="8" s="1"/>
  <c r="E95" i="8"/>
  <c r="H102" i="6"/>
  <c r="F120" i="8"/>
  <c r="H14" i="8" a="1"/>
  <c r="H14" i="8" s="1"/>
  <c r="E87" i="8"/>
  <c r="H94" i="6"/>
  <c r="F145" i="8"/>
  <c r="J10" i="8" a="1"/>
  <c r="J10" i="8" s="1"/>
  <c r="E109" i="8"/>
  <c r="H116" i="6"/>
  <c r="F67" i="8"/>
  <c r="C15" i="8" a="1"/>
  <c r="C15" i="8" s="1"/>
  <c r="F133" i="8"/>
  <c r="I15" i="8" a="1"/>
  <c r="I15" i="8" s="1"/>
  <c r="E92" i="8"/>
  <c r="H99" i="6"/>
  <c r="F79" i="8"/>
  <c r="D10" i="8" a="1"/>
  <c r="D10" i="8" s="1"/>
  <c r="E112" i="8"/>
  <c r="H119" i="6"/>
  <c r="E124" i="8"/>
  <c r="H131" i="6"/>
  <c r="E97" i="8"/>
  <c r="H104" i="6"/>
  <c r="E66" i="8"/>
  <c r="H73" i="6"/>
  <c r="F72" i="8"/>
  <c r="D12" i="8" a="1"/>
  <c r="D12" i="8" s="1"/>
  <c r="F63" i="8"/>
  <c r="C13" i="8" a="1"/>
  <c r="C13" i="8" s="1"/>
  <c r="E79" i="8"/>
  <c r="H86" i="6"/>
  <c r="E126" i="8"/>
  <c r="H133" i="6"/>
  <c r="F60" i="8"/>
  <c r="C6" i="8" a="1"/>
  <c r="C6" i="8" s="1"/>
  <c r="E104" i="8"/>
  <c r="H111" i="6"/>
  <c r="F71" i="8"/>
  <c r="D6" i="8" a="1"/>
  <c r="D6" i="8" s="1"/>
  <c r="F96" i="8"/>
  <c r="F13" i="8" a="1"/>
  <c r="F13" i="8" s="1"/>
  <c r="F111" i="8"/>
  <c r="G15" i="8" a="1"/>
  <c r="G15" i="8" s="1"/>
  <c r="E125" i="8"/>
  <c r="H132" i="6"/>
  <c r="F114" i="8"/>
  <c r="H11" i="8" a="1"/>
  <c r="H11" i="8" s="1"/>
  <c r="F95" i="8"/>
  <c r="F7" i="8" a="1"/>
  <c r="F7" i="8" s="1"/>
  <c r="F115" i="8"/>
  <c r="H6" i="8" a="1"/>
  <c r="H6" i="8" s="1"/>
  <c r="F112" i="8"/>
  <c r="G10" i="8" a="1"/>
  <c r="G10" i="8" s="1"/>
  <c r="F83" i="8"/>
  <c r="E12" i="8" a="1"/>
  <c r="E12" i="8" s="1"/>
  <c r="E116" i="8"/>
  <c r="H123" i="6"/>
  <c r="E75" i="8"/>
  <c r="H82" i="6"/>
  <c r="F98" i="8"/>
  <c r="F14" i="8" a="1"/>
  <c r="F14" i="8" s="1"/>
  <c r="E111" i="8"/>
  <c r="H118" i="6"/>
  <c r="F128" i="8"/>
  <c r="I7" i="8" a="1"/>
  <c r="I7" i="8" s="1"/>
  <c r="E139" i="8"/>
  <c r="H146" i="6"/>
  <c r="E138" i="8"/>
  <c r="H145" i="6"/>
  <c r="F125" i="8"/>
  <c r="I11" i="8" a="1"/>
  <c r="I11" i="8" s="1"/>
  <c r="E63" i="8"/>
  <c r="H70" i="6"/>
  <c r="E58" i="8"/>
  <c r="H65" i="6"/>
  <c r="F88" i="8"/>
  <c r="E9" i="8" a="1"/>
  <c r="E9" i="8" s="1"/>
  <c r="E59" i="8"/>
  <c r="H66" i="6"/>
  <c r="E135" i="8"/>
  <c r="H142" i="6"/>
  <c r="F69" i="8"/>
  <c r="D5" i="8" a="1"/>
  <c r="D5" i="8" s="1"/>
  <c r="E67" i="8"/>
  <c r="H74" i="6"/>
  <c r="E77" i="8"/>
  <c r="H84" i="6"/>
  <c r="E130" i="8"/>
  <c r="H137" i="6"/>
  <c r="F137" i="8"/>
  <c r="J6" i="8" a="1"/>
  <c r="J6" i="8" s="1"/>
  <c r="A7" i="4"/>
  <c r="H134" i="8" l="1"/>
  <c r="K134" i="8" s="1"/>
  <c r="I33" i="8" a="1"/>
  <c r="I33" i="8" s="1"/>
  <c r="H113" i="8"/>
  <c r="K113" i="8" s="1"/>
  <c r="H28" i="8" a="1"/>
  <c r="H28" i="8" s="1"/>
  <c r="H135" i="8"/>
  <c r="K135" i="8" s="1"/>
  <c r="J28" i="8" a="1"/>
  <c r="J28" i="8" s="1"/>
  <c r="H69" i="8"/>
  <c r="K69" i="8" s="1"/>
  <c r="D28" i="8" a="1"/>
  <c r="D28" i="8" s="1"/>
  <c r="H121" i="8"/>
  <c r="K121" i="8" s="1"/>
  <c r="H32" i="8" a="1"/>
  <c r="H32" i="8" s="1"/>
  <c r="H91" i="8"/>
  <c r="K91" i="8" s="1"/>
  <c r="F28" i="8" a="1"/>
  <c r="F28" i="8" s="1"/>
  <c r="H128" i="8"/>
  <c r="K128" i="8" s="1"/>
  <c r="I30" i="8" a="1"/>
  <c r="I30" i="8" s="1"/>
  <c r="H58" i="8"/>
  <c r="K58" i="8" s="1"/>
  <c r="C28" i="8" a="1"/>
  <c r="C28" i="8" s="1"/>
  <c r="H139" i="8"/>
  <c r="K139" i="8" s="1"/>
  <c r="J30" i="8" a="1"/>
  <c r="J30" i="8" s="1"/>
  <c r="H75" i="8"/>
  <c r="K75" i="8" s="1"/>
  <c r="D31" i="8" a="1"/>
  <c r="D31" i="8" s="1"/>
  <c r="H67" i="8"/>
  <c r="K67" i="8" s="1"/>
  <c r="C38" i="8" a="1"/>
  <c r="C38" i="8" s="1"/>
  <c r="H138" i="8"/>
  <c r="K138" i="8" s="1"/>
  <c r="J35" i="8" a="1"/>
  <c r="J35" i="8" s="1"/>
  <c r="H125" i="8"/>
  <c r="K125" i="8" s="1"/>
  <c r="I34" i="8" a="1"/>
  <c r="I34" i="8" s="1"/>
  <c r="H104" i="8"/>
  <c r="K104" i="8" s="1"/>
  <c r="G29" i="8" a="1"/>
  <c r="G29" i="8" s="1"/>
  <c r="H124" i="8"/>
  <c r="K124" i="8" s="1"/>
  <c r="I28" i="8" a="1"/>
  <c r="I28" i="8" s="1"/>
  <c r="H87" i="8"/>
  <c r="K87" i="8" s="1"/>
  <c r="E37" i="8" a="1"/>
  <c r="E37" i="8" s="1"/>
  <c r="H127" i="8"/>
  <c r="K127" i="8" s="1"/>
  <c r="I35" i="8" a="1"/>
  <c r="I35" i="8" s="1"/>
  <c r="H117" i="8"/>
  <c r="K117" i="8" s="1"/>
  <c r="H30" i="8" a="1"/>
  <c r="H30" i="8" s="1"/>
  <c r="H64" i="8"/>
  <c r="K64" i="8" s="1"/>
  <c r="C31" i="8" a="1"/>
  <c r="C31" i="8" s="1"/>
  <c r="H137" i="8"/>
  <c r="K137" i="8" s="1"/>
  <c r="J29" i="8" a="1"/>
  <c r="J29" i="8" s="1"/>
  <c r="H71" i="8"/>
  <c r="K71" i="8" s="1"/>
  <c r="D29" i="8" a="1"/>
  <c r="D29" i="8" s="1"/>
  <c r="H93" i="8"/>
  <c r="K93" i="8" s="1"/>
  <c r="F29" i="8" a="1"/>
  <c r="F29" i="8" s="1"/>
  <c r="H98" i="8"/>
  <c r="K98" i="8" s="1"/>
  <c r="F37" i="8" a="1"/>
  <c r="F37" i="8" s="1"/>
  <c r="H100" i="8"/>
  <c r="K100" i="8" s="1"/>
  <c r="F38" i="8" a="1"/>
  <c r="F38" i="8" s="1"/>
  <c r="H60" i="8"/>
  <c r="K60" i="8" s="1"/>
  <c r="C29" i="8" a="1"/>
  <c r="C29" i="8" s="1"/>
  <c r="H85" i="8"/>
  <c r="K85" i="8" s="1"/>
  <c r="E36" i="8" a="1"/>
  <c r="E36" i="8" s="1"/>
  <c r="H78" i="8"/>
  <c r="K78" i="8" s="1"/>
  <c r="D38" i="8" a="1"/>
  <c r="D38" i="8" s="1"/>
  <c r="H136" i="8"/>
  <c r="K136" i="8" s="1"/>
  <c r="J34" i="8" a="1"/>
  <c r="J34" i="8" s="1"/>
  <c r="H106" i="8"/>
  <c r="K106" i="8" s="1"/>
  <c r="G30" i="8" a="1"/>
  <c r="G30" i="8" s="1"/>
  <c r="H122" i="8"/>
  <c r="K122" i="8" s="1"/>
  <c r="H38" i="8" a="1"/>
  <c r="H38" i="8" s="1"/>
  <c r="H90" i="8"/>
  <c r="K90" i="8" s="1"/>
  <c r="E33" i="8" a="1"/>
  <c r="E33" i="8" s="1"/>
  <c r="H112" i="8"/>
  <c r="K112" i="8" s="1"/>
  <c r="G33" i="8" a="1"/>
  <c r="G33" i="8" s="1"/>
  <c r="H142" i="8"/>
  <c r="K142" i="8" s="1"/>
  <c r="J37" i="8" a="1"/>
  <c r="J37" i="8" s="1"/>
  <c r="H119" i="8"/>
  <c r="K119" i="8" s="1"/>
  <c r="H31" i="8" a="1"/>
  <c r="H31" i="8" s="1"/>
  <c r="H130" i="8"/>
  <c r="K130" i="8" s="1"/>
  <c r="I31" i="8" a="1"/>
  <c r="I31" i="8" s="1"/>
  <c r="H63" i="8"/>
  <c r="K63" i="8" s="1"/>
  <c r="C36" i="8" a="1"/>
  <c r="C36" i="8" s="1"/>
  <c r="H109" i="8"/>
  <c r="K109" i="8" s="1"/>
  <c r="G37" i="8" a="1"/>
  <c r="G37" i="8" s="1"/>
  <c r="H95" i="8"/>
  <c r="K95" i="8" s="1"/>
  <c r="F30" i="8" a="1"/>
  <c r="F30" i="8" s="1"/>
  <c r="H131" i="8"/>
  <c r="K131" i="8" s="1"/>
  <c r="I37" i="8" a="1"/>
  <c r="I37" i="8" s="1"/>
  <c r="H110" i="8"/>
  <c r="K110" i="8" s="1"/>
  <c r="G32" i="8" a="1"/>
  <c r="G32" i="8" s="1"/>
  <c r="H72" i="8"/>
  <c r="K72" i="8" s="1"/>
  <c r="D35" i="8" a="1"/>
  <c r="D35" i="8" s="1"/>
  <c r="H89" i="8"/>
  <c r="K89" i="8" s="1"/>
  <c r="E38" i="8" a="1"/>
  <c r="E38" i="8" s="1"/>
  <c r="H103" i="8"/>
  <c r="K103" i="8" s="1"/>
  <c r="G34" i="8" a="1"/>
  <c r="G34" i="8" s="1"/>
  <c r="H73" i="8"/>
  <c r="K73" i="8" s="1"/>
  <c r="D30" i="8" a="1"/>
  <c r="D30" i="8" s="1"/>
  <c r="H120" i="8"/>
  <c r="K120" i="8" s="1"/>
  <c r="H37" i="8" a="1"/>
  <c r="H37" i="8" s="1"/>
  <c r="H80" i="8"/>
  <c r="K80" i="8" s="1"/>
  <c r="E28" i="8" a="1"/>
  <c r="E28" i="8" s="1"/>
  <c r="H81" i="8"/>
  <c r="K81" i="8" s="1"/>
  <c r="E34" i="8" a="1"/>
  <c r="E34" i="8" s="1"/>
  <c r="H76" i="8"/>
  <c r="K76" i="8" s="1"/>
  <c r="D37" i="8" a="1"/>
  <c r="D37" i="8" s="1"/>
  <c r="H70" i="8"/>
  <c r="K70" i="8" s="1"/>
  <c r="D34" i="8" a="1"/>
  <c r="D34" i="8" s="1"/>
  <c r="H116" i="8"/>
  <c r="K116" i="8" s="1"/>
  <c r="H35" i="8" a="1"/>
  <c r="H35" i="8" s="1"/>
  <c r="H126" i="8"/>
  <c r="K126" i="8" s="1"/>
  <c r="I29" i="8" a="1"/>
  <c r="I29" i="8" s="1"/>
  <c r="H66" i="8"/>
  <c r="K66" i="8" s="1"/>
  <c r="C32" i="8" a="1"/>
  <c r="C32" i="8" s="1"/>
  <c r="H140" i="8"/>
  <c r="K140" i="8" s="1"/>
  <c r="J36" i="8" a="1"/>
  <c r="J36" i="8" s="1"/>
  <c r="H143" i="8"/>
  <c r="K143" i="8" s="1"/>
  <c r="J32" i="8" a="1"/>
  <c r="J32" i="8" s="1"/>
  <c r="H68" i="8"/>
  <c r="K68" i="8" s="1"/>
  <c r="C33" i="8" a="1"/>
  <c r="C33" i="8" s="1"/>
  <c r="H123" i="8"/>
  <c r="K123" i="8" s="1"/>
  <c r="H33" i="8" a="1"/>
  <c r="H33" i="8" s="1"/>
  <c r="H61" i="8"/>
  <c r="K61" i="8" s="1"/>
  <c r="C35" i="8" a="1"/>
  <c r="C35" i="8" s="1"/>
  <c r="H102" i="8"/>
  <c r="K102" i="8" s="1"/>
  <c r="G28" i="8" a="1"/>
  <c r="G28" i="8" s="1"/>
  <c r="H101" i="8"/>
  <c r="K101" i="8" s="1"/>
  <c r="F33" i="8" a="1"/>
  <c r="F33" i="8" s="1"/>
  <c r="H88" i="8"/>
  <c r="K88" i="8" s="1"/>
  <c r="E32" i="8" a="1"/>
  <c r="E32" i="8" s="1"/>
  <c r="H133" i="8"/>
  <c r="K133" i="8" s="1"/>
  <c r="I38" i="8" a="1"/>
  <c r="I38" i="8" s="1"/>
  <c r="H111" i="8"/>
  <c r="K111" i="8" s="1"/>
  <c r="G38" i="8" a="1"/>
  <c r="G38" i="8" s="1"/>
  <c r="H129" i="8"/>
  <c r="K129" i="8" s="1"/>
  <c r="I36" i="8" a="1"/>
  <c r="I36" i="8" s="1"/>
  <c r="H145" i="8"/>
  <c r="K145" i="8" s="1"/>
  <c r="J33" i="8" a="1"/>
  <c r="J33" i="8" s="1"/>
  <c r="H107" i="8"/>
  <c r="K107" i="8" s="1"/>
  <c r="G36" i="8" a="1"/>
  <c r="G36" i="8" s="1"/>
  <c r="H132" i="8"/>
  <c r="K132" i="8" s="1"/>
  <c r="I32" i="8" a="1"/>
  <c r="I32" i="8" s="1"/>
  <c r="H94" i="8"/>
  <c r="K94" i="8" s="1"/>
  <c r="F35" i="8" a="1"/>
  <c r="F35" i="8" s="1"/>
  <c r="H114" i="8"/>
  <c r="K114" i="8" s="1"/>
  <c r="H34" i="8" a="1"/>
  <c r="H34" i="8" s="1"/>
  <c r="H115" i="8"/>
  <c r="K115" i="8" s="1"/>
  <c r="H29" i="8" a="1"/>
  <c r="H29" i="8" s="1"/>
  <c r="H86" i="8"/>
  <c r="K86" i="8" s="1"/>
  <c r="E31" i="8" a="1"/>
  <c r="E31" i="8" s="1"/>
  <c r="H62" i="8"/>
  <c r="K62" i="8" s="1"/>
  <c r="C30" i="8" a="1"/>
  <c r="C30" i="8" s="1"/>
  <c r="H118" i="8"/>
  <c r="K118" i="8" s="1"/>
  <c r="H36" i="8" a="1"/>
  <c r="H36" i="8" s="1"/>
  <c r="H65" i="8"/>
  <c r="K65" i="8" s="1"/>
  <c r="C37" i="8" a="1"/>
  <c r="C37" i="8" s="1"/>
  <c r="H141" i="8"/>
  <c r="K141" i="8" s="1"/>
  <c r="J31" i="8" a="1"/>
  <c r="J31" i="8" s="1"/>
  <c r="H105" i="8"/>
  <c r="K105" i="8" s="1"/>
  <c r="G35" i="8" a="1"/>
  <c r="G35" i="8" s="1"/>
  <c r="H77" i="8"/>
  <c r="K77" i="8" s="1"/>
  <c r="D32" i="8" a="1"/>
  <c r="D32" i="8" s="1"/>
  <c r="H59" i="8"/>
  <c r="K59" i="8" s="1"/>
  <c r="C34" i="8" a="1"/>
  <c r="C34" i="8" s="1"/>
  <c r="H79" i="8"/>
  <c r="K79" i="8" s="1"/>
  <c r="D33" i="8" a="1"/>
  <c r="D33" i="8" s="1"/>
  <c r="H97" i="8"/>
  <c r="K97" i="8" s="1"/>
  <c r="F31" i="8" a="1"/>
  <c r="F31" i="8" s="1"/>
  <c r="H92" i="8"/>
  <c r="K92" i="8" s="1"/>
  <c r="F34" i="8" a="1"/>
  <c r="F34" i="8" s="1"/>
  <c r="H74" i="8"/>
  <c r="K74" i="8" s="1"/>
  <c r="D36" i="8" a="1"/>
  <c r="D36" i="8" s="1"/>
  <c r="H108" i="8"/>
  <c r="K108" i="8" s="1"/>
  <c r="G31" i="8" a="1"/>
  <c r="G31" i="8" s="1"/>
  <c r="H144" i="8"/>
  <c r="K144" i="8" s="1"/>
  <c r="J38" i="8" a="1"/>
  <c r="J38" i="8" s="1"/>
  <c r="H99" i="8"/>
  <c r="K99" i="8" s="1"/>
  <c r="F32" i="8" a="1"/>
  <c r="F32" i="8" s="1"/>
  <c r="H96" i="8"/>
  <c r="K96" i="8" s="1"/>
  <c r="F36" i="8" a="1"/>
  <c r="F36" i="8" s="1"/>
  <c r="A8" i="4"/>
  <c r="A9" i="4" l="1"/>
  <c r="A10" i="4" l="1"/>
  <c r="A11" i="4" l="1"/>
  <c r="A12" i="4" l="1"/>
  <c r="A13" i="4" l="1"/>
  <c r="A14" i="4" l="1"/>
  <c r="A15" i="4" l="1"/>
  <c r="A16" i="4" l="1"/>
  <c r="A17" i="4" l="1"/>
  <c r="A18" i="4" l="1"/>
  <c r="A19" i="4" l="1"/>
  <c r="A20" i="4" l="1"/>
  <c r="A21" i="4" l="1"/>
  <c r="A22" i="4" l="1"/>
  <c r="A23" i="4" l="1"/>
  <c r="A24" i="4" l="1"/>
  <c r="A25" i="4" l="1"/>
  <c r="A26" i="4" l="1"/>
  <c r="A27" i="4" l="1"/>
  <c r="A28" i="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<sst xmlns="http://schemas.openxmlformats.org/spreadsheetml/2006/main" count="623" uniqueCount="267">
  <si>
    <t>Introduction</t>
  </si>
  <si>
    <t>Please keep this as a version controlled template. Changes to formulas, charts and labels outside of the designated cells may result in error.</t>
  </si>
  <si>
    <t>Template Guidance</t>
  </si>
  <si>
    <t>Save the original template file separately to be used for every new experiment</t>
  </si>
  <si>
    <t>For every new experiment please save a copy of this template with the experiment ID in the filename</t>
  </si>
  <si>
    <t>Only enter details and data into the yellow cells provided</t>
  </si>
  <si>
    <t xml:space="preserve">Note that short protein names/ID (1-6 characters) are clearer labels for the printout checklist </t>
  </si>
  <si>
    <t>2. Print transfer plate map</t>
  </si>
  <si>
    <t>This printout is designed to guide preparation of the transfer plate for loading on the eProtein discovery cartridge using a multichannel pipette.</t>
  </si>
  <si>
    <t>Your washed strep bead will need to be loaded using a single channel pipette into port E10.</t>
  </si>
  <si>
    <t>3. Paste report.csv here</t>
  </si>
  <si>
    <t>4. Output</t>
  </si>
  <si>
    <t>5. Charts</t>
  </si>
  <si>
    <t>Please note any changes to the charts are the users reponsiblity.</t>
  </si>
  <si>
    <t>Nuclera has tested this template to ensure the accuracy of the data connection to align with the report.csv experimental output.</t>
  </si>
  <si>
    <t>eGene Port</t>
  </si>
  <si>
    <t>Solubility tag</t>
  </si>
  <si>
    <t>Construct</t>
  </si>
  <si>
    <t>Molecular weight (kDa)</t>
  </si>
  <si>
    <t>Cell-free Blend Port</t>
  </si>
  <si>
    <t>Cell-free Core</t>
  </si>
  <si>
    <t>Additive 1</t>
  </si>
  <si>
    <t>Additive 2</t>
  </si>
  <si>
    <t>Cell-free Blend</t>
  </si>
  <si>
    <t>A1</t>
  </si>
  <si>
    <t>A12</t>
  </si>
  <si>
    <t>A2</t>
  </si>
  <si>
    <t>B12</t>
  </si>
  <si>
    <t>A3</t>
  </si>
  <si>
    <t>C12</t>
  </si>
  <si>
    <t>A4</t>
  </si>
  <si>
    <t>D12</t>
  </si>
  <si>
    <t>A5</t>
  </si>
  <si>
    <t>E12</t>
  </si>
  <si>
    <t>A6</t>
  </si>
  <si>
    <t>F12</t>
  </si>
  <si>
    <t>A7</t>
  </si>
  <si>
    <t>G12</t>
  </si>
  <si>
    <t>A8</t>
  </si>
  <si>
    <t>H12</t>
  </si>
  <si>
    <t>B1</t>
  </si>
  <si>
    <t>B2</t>
  </si>
  <si>
    <t>B3</t>
  </si>
  <si>
    <t>B4</t>
  </si>
  <si>
    <t>B5</t>
  </si>
  <si>
    <t>B6</t>
  </si>
  <si>
    <t>B7</t>
  </si>
  <si>
    <t>B8</t>
  </si>
  <si>
    <t>C1</t>
  </si>
  <si>
    <t>C2</t>
  </si>
  <si>
    <t>C3</t>
  </si>
  <si>
    <t>C4</t>
  </si>
  <si>
    <t>C5</t>
  </si>
  <si>
    <t>C6</t>
  </si>
  <si>
    <t>C7</t>
  </si>
  <si>
    <t>C8</t>
  </si>
  <si>
    <t>Tag</t>
  </si>
  <si>
    <t>Effect of  3C Protease on molecular weight (kDa)</t>
  </si>
  <si>
    <t>P17</t>
  </si>
  <si>
    <t>CUSF</t>
  </si>
  <si>
    <t>FH8</t>
  </si>
  <si>
    <t>TRX</t>
  </si>
  <si>
    <t>ZZ</t>
  </si>
  <si>
    <t>SUMO</t>
  </si>
  <si>
    <t>SNUT</t>
  </si>
  <si>
    <t>DET_STREP</t>
  </si>
  <si>
    <t>Well/Port</t>
  </si>
  <si>
    <t>eGenes</t>
  </si>
  <si>
    <t>Ref1</t>
  </si>
  <si>
    <t>Ref2</t>
  </si>
  <si>
    <t>Ref3</t>
  </si>
  <si>
    <t>Cell-Free Blends</t>
  </si>
  <si>
    <t>Controls</t>
  </si>
  <si>
    <t>Wash Buffer</t>
  </si>
  <si>
    <t>Elution Buffer</t>
  </si>
  <si>
    <t>Strep Beads</t>
  </si>
  <si>
    <t>Blanks</t>
  </si>
  <si>
    <t>A10</t>
  </si>
  <si>
    <t>Detector Protein</t>
  </si>
  <si>
    <t>F10</t>
  </si>
  <si>
    <t>E10</t>
  </si>
  <si>
    <t>A9</t>
  </si>
  <si>
    <t>B10</t>
  </si>
  <si>
    <t>D10</t>
  </si>
  <si>
    <t>A11</t>
  </si>
  <si>
    <t>G10</t>
  </si>
  <si>
    <t>B9</t>
  </si>
  <si>
    <t>H10</t>
  </si>
  <si>
    <t>B11</t>
  </si>
  <si>
    <t>Blank Buffer</t>
  </si>
  <si>
    <t>C9</t>
  </si>
  <si>
    <t>C11</t>
  </si>
  <si>
    <t>D1</t>
  </si>
  <si>
    <t>H6</t>
  </si>
  <si>
    <t>D2</t>
  </si>
  <si>
    <t>H7</t>
  </si>
  <si>
    <t>D3</t>
  </si>
  <si>
    <t>H8</t>
  </si>
  <si>
    <t>D4</t>
  </si>
  <si>
    <t>D5</t>
  </si>
  <si>
    <t>D6</t>
  </si>
  <si>
    <t>D7</t>
  </si>
  <si>
    <t>D8</t>
  </si>
  <si>
    <t>D9</t>
  </si>
  <si>
    <t>D11</t>
  </si>
  <si>
    <t>E1</t>
  </si>
  <si>
    <t>E2</t>
  </si>
  <si>
    <t>E3</t>
  </si>
  <si>
    <t>E4</t>
  </si>
  <si>
    <t>E5</t>
  </si>
  <si>
    <t>E6</t>
  </si>
  <si>
    <t>E7</t>
  </si>
  <si>
    <t>E8</t>
  </si>
  <si>
    <t>E9</t>
  </si>
  <si>
    <t>E11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</si>
  <si>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</si>
  <si>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</si>
  <si>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</si>
  <si>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</si>
  <si>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</si>
  <si>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</si>
  <si>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</si>
  <si>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</si>
  <si>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</si>
  <si>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F11</t>
  </si>
  <si>
    <t>G1</t>
  </si>
  <si>
    <t>G2</t>
  </si>
  <si>
    <t>G3</t>
  </si>
  <si>
    <t>G4</t>
  </si>
  <si>
    <t>G5</t>
  </si>
  <si>
    <t>G6</t>
  </si>
  <si>
    <t>G7</t>
  </si>
  <si>
    <t>G8</t>
  </si>
  <si>
    <t>G9</t>
  </si>
  <si>
    <t>G11</t>
  </si>
  <si>
    <t>H9</t>
  </si>
  <si>
    <t>H11</t>
  </si>
  <si>
    <t>Volume</t>
  </si>
  <si>
    <t>Added to Transfer Plate</t>
  </si>
  <si>
    <t>Reagents</t>
  </si>
  <si>
    <t>Washed and prepared in tube</t>
  </si>
  <si>
    <t>Tube/Port</t>
  </si>
  <si>
    <t>Run ID</t>
  </si>
  <si>
    <t>Run name</t>
  </si>
  <si>
    <t>Workflow</t>
  </si>
  <si>
    <t>Experiment type preset</t>
  </si>
  <si>
    <t>Start time</t>
  </si>
  <si>
    <t>End time</t>
  </si>
  <si>
    <t>State</t>
  </si>
  <si>
    <t>Instrument</t>
  </si>
  <si>
    <t>Cartridge</t>
  </si>
  <si>
    <t>Components</t>
  </si>
  <si>
    <t>Hardware type</t>
  </si>
  <si>
    <t>Firmware version</t>
  </si>
  <si>
    <t>AFD API version</t>
  </si>
  <si>
    <t>FPGA version</t>
  </si>
  <si>
    <t>PyRubicon version</t>
  </si>
  <si>
    <t>Syringe pump firmware version</t>
  </si>
  <si>
    <t>Services</t>
  </si>
  <si>
    <t>artemis</t>
  </si>
  <si>
    <t>artemis-post-processing</t>
  </si>
  <si>
    <t>db</t>
  </si>
  <si>
    <t>execution-engine</t>
  </si>
  <si>
    <t>frontend</t>
  </si>
  <si>
    <t>image-analysis</t>
  </si>
  <si>
    <t>image-compressor</t>
  </si>
  <si>
    <t>osBuild</t>
  </si>
  <si>
    <t>polarisSystemGit</t>
  </si>
  <si>
    <t>workflow-engine</t>
  </si>
  <si>
    <t>Purification quality control</t>
  </si>
  <si>
    <t>Expression quality control</t>
  </si>
  <si>
    <t>Purification yield results</t>
  </si>
  <si>
    <t>Expression yield results</t>
  </si>
  <si>
    <t>Expression concentrations overview</t>
  </si>
  <si>
    <t>Expression / purification comparison and purification efficiency</t>
  </si>
  <si>
    <t>RZ</t>
  </si>
  <si>
    <t>Expression reagent</t>
  </si>
  <si>
    <t>Expression (mg/mL)</t>
  </si>
  <si>
    <t>Expression (uM)</t>
  </si>
  <si>
    <t>Purified Expression (mg/mL)</t>
  </si>
  <si>
    <t>Purified Expression (uM)</t>
  </si>
  <si>
    <t>Purification efficiency, %</t>
  </si>
  <si>
    <t>Select Type</t>
  </si>
  <si>
    <t>3x8 (3 proteins, 8 solubilty tags)</t>
  </si>
  <si>
    <t>4x6 (4 proteins, 6 solubilty tags)</t>
  </si>
  <si>
    <t>6x4 (6 proteins, 4 solubilty tags)</t>
  </si>
  <si>
    <t>24x1 (24 proteins, FlexiVarient Screen)</t>
  </si>
  <si>
    <t>Protein of interest name</t>
  </si>
  <si>
    <t>Yes</t>
  </si>
  <si>
    <t>No</t>
  </si>
  <si>
    <t>Included Sample?</t>
  </si>
  <si>
    <t>Construct Name</t>
  </si>
  <si>
    <t xml:space="preserve">    However, you will still need to physically replace excluded wells with Blank Buffer for Transfer Plate setup.</t>
  </si>
  <si>
    <t>Experiment Format</t>
  </si>
  <si>
    <t>30 highest expressing combinations</t>
  </si>
  <si>
    <t>Molecular weight (kDa) with 3C Protease</t>
  </si>
  <si>
    <t>Core</t>
  </si>
  <si>
    <t>5 µL</t>
  </si>
  <si>
    <t>16 µL</t>
  </si>
  <si>
    <t>10 µL</t>
  </si>
  <si>
    <t>2 µL each</t>
  </si>
  <si>
    <t>Additive 1, 2 µL</t>
  </si>
  <si>
    <t>Additive 2, 2 µL</t>
  </si>
  <si>
    <t>This template is to support standalone instrument guidance only.</t>
  </si>
  <si>
    <t>The Output and Charts tabs require users to paste the experiment report.csv into tab 3 as outlined below</t>
  </si>
  <si>
    <t>Once your experiment has been completed, export the experiment report zip archive and extract the experiment report csv file from it.</t>
  </si>
  <si>
    <t xml:space="preserve">This template is designed to support users with tracking, preparing, analysis and reporting of their experiment with Nuclera's eProtein Discovery Platform. </t>
  </si>
  <si>
    <t>osChangelog</t>
  </si>
  <si>
    <t>TRXB1</t>
  </si>
  <si>
    <t>Buffer</t>
  </si>
  <si>
    <t>GSSG</t>
  </si>
  <si>
    <t>PDI/GSSG</t>
  </si>
  <si>
    <t>DnaK Mix</t>
  </si>
  <si>
    <t>Cofactor Mix</t>
  </si>
  <si>
    <t>Ca2+</t>
  </si>
  <si>
    <t>Zn2+</t>
  </si>
  <si>
    <t>Mn2+</t>
  </si>
  <si>
    <t>3C Protease</t>
  </si>
  <si>
    <t>Note:</t>
  </si>
  <si>
    <t>ADD01</t>
  </si>
  <si>
    <t>ADD02</t>
  </si>
  <si>
    <t>ADD03</t>
  </si>
  <si>
    <t>ADD04</t>
  </si>
  <si>
    <t>ADD05</t>
  </si>
  <si>
    <t>ADD06</t>
  </si>
  <si>
    <t>ADD07</t>
  </si>
  <si>
    <t>ADD08</t>
  </si>
  <si>
    <t>ADD09</t>
  </si>
  <si>
    <t>ADD10</t>
  </si>
  <si>
    <t>ADD11</t>
  </si>
  <si>
    <t>ADD12</t>
  </si>
  <si>
    <t>ADD13</t>
  </si>
  <si>
    <t>ADD14</t>
  </si>
  <si>
    <t>ADD15</t>
  </si>
  <si>
    <t>ADD16</t>
  </si>
  <si>
    <t>If you wish to use Custom Additives, enter ADD01-ADD16 in the drop down and annotate your custom additive name in the Notes field.</t>
  </si>
  <si>
    <t>A) First Select enter the name and molecular weight of each protein in the protein table.</t>
  </si>
  <si>
    <t>Example of completed "Enter experiment details" sheet</t>
  </si>
  <si>
    <t>Example of completed Transfer Plate Checklist template</t>
  </si>
  <si>
    <t>Example of charts</t>
  </si>
  <si>
    <t>Membrane Protein Screen</t>
  </si>
  <si>
    <t>Universal Control</t>
  </si>
  <si>
    <t>Expression Control</t>
  </si>
  <si>
    <t>Universal Contol</t>
  </si>
  <si>
    <t>Added To Transfer Plate</t>
  </si>
  <si>
    <t/>
  </si>
  <si>
    <t>B) Then select solubility tags in the "Solubility tag" column. If not using solubility tags, just leave this field blank.</t>
  </si>
  <si>
    <t>C) If you do not have 11 constructs to run, you can exclude samples by selecting "No" in the "Include Sample?" column.</t>
  </si>
  <si>
    <t>1. Use "Enter experiment details" tab to enter experiment type, proteins, molecular weight and Cell-free Blends.</t>
  </si>
  <si>
    <t>Entering details in the yellow cells will also populate the checklist and transfer plate map with your contructs and Cell-free Blends, to support transfer plate preparation.</t>
  </si>
  <si>
    <t>D) Select the additives for your Cell-free Blend.</t>
  </si>
  <si>
    <t>Your construct and Cell-free Blend labels will be automatically populated in the "Output" and "Charts" tabs.</t>
  </si>
  <si>
    <t>Review the data in the Output tab and ensure it is correctly labelled with corresponding construct and Cell-free Blend labels.</t>
  </si>
  <si>
    <t>The yellow cells capture basic information that maps construct names and Cell-free Blends to ports which is used to generate a checklist, transfer plate map and the final result charts.</t>
  </si>
  <si>
    <t>Cell-free Blends</t>
  </si>
  <si>
    <t>C10</t>
  </si>
  <si>
    <t>15 µL</t>
  </si>
  <si>
    <r>
      <t xml:space="preserve">Copy and paste contents of the entire report.csv file into the </t>
    </r>
    <r>
      <rPr>
        <i/>
        <sz val="12"/>
        <color theme="1"/>
        <rFont val="Calibri"/>
        <family val="2"/>
        <scheme val="minor"/>
      </rPr>
      <t>"3. Paste report.csv here"</t>
    </r>
    <r>
      <rPr>
        <sz val="12"/>
        <color theme="1"/>
        <rFont val="Calibri"/>
        <family val="2"/>
        <scheme val="minor"/>
      </rPr>
      <t xml:space="preserve"> tab </t>
    </r>
    <r>
      <rPr>
        <b/>
        <sz val="12"/>
        <color theme="1"/>
        <rFont val="Calibri"/>
        <family val="2"/>
        <scheme val="minor"/>
      </rPr>
      <t>cell A1</t>
    </r>
    <r>
      <rPr>
        <sz val="12"/>
        <color theme="1"/>
        <rFont val="Calibri"/>
        <family val="2"/>
        <scheme val="minor"/>
      </rPr>
      <t xml:space="preserve"> of this template.</t>
    </r>
  </si>
  <si>
    <t>Purification concentrations overview</t>
  </si>
  <si>
    <t>Predicted yields (µg per 200 µL scale-up)</t>
  </si>
  <si>
    <t>POI</t>
  </si>
  <si>
    <t>Paste report.csv here</t>
  </si>
  <si>
    <t xml:space="preserve">The labelled data charts will be automatically plotted in the Charts tab ready for your review. </t>
  </si>
  <si>
    <t>This page is editable, so you can make new graphs or change the colours, etc. You can sort the data using the drop down filters.</t>
  </si>
  <si>
    <r>
      <rPr>
        <b/>
        <sz val="12"/>
        <color theme="1"/>
        <rFont val="Calibri"/>
        <family val="2"/>
        <scheme val="minor"/>
      </rPr>
      <t>Important Note</t>
    </r>
    <r>
      <rPr>
        <sz val="12"/>
        <color theme="1"/>
        <rFont val="Calibri"/>
        <family val="2"/>
        <scheme val="minor"/>
      </rPr>
      <t>: This Standalone Excel Template is only compatible with results files generated on the eProtein Discovery Standalone Instrument software version 5.2.1 or higher.</t>
    </r>
  </si>
  <si>
    <t>eProtein Discovery Standalone Membrane template v1.1</t>
  </si>
  <si>
    <t>To visualize the results by protein/construct/Expression reagent etc, use the filter (▼ ) for the corresponding field and sort them from A to 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</si>
</sst>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;\-General;"/>
  </numFmts>
  <fonts count="4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i/>
      <sz val="12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2"/>
      <color rgb="FFC00000"/>
      <name val="Calibri"/>
      <family val="2"/>
      <scheme val="minor"/>
    </font>
    <font>
      <i/>
      <sz val="12"/>
      <color rgb="FFC0000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sz val="14"/>
      <color theme="8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color rgb="FFFFFFFF"/>
      <name val="Calibri"/>
      <family val="2"/>
      <scheme val="minor"/>
    </font>
    <font>
      <sz val="11"/>
      <color rgb="FF454545"/>
      <name val="Courier New"/>
      <family val="3"/>
    </font>
    <font>
      <sz val="14"/>
      <color rgb="FF1D1C1D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2F528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F528F"/>
        <bgColor rgb="FF000000"/>
      </patternFill>
    </fill>
    <fill>
      <patternFill patternType="solid">
        <fgColor rgb="FFFFD966"/>
        <bgColor rgb="FF000000"/>
      </patternFill>
    </fill>
    <fill>
      <patternFill patternType="solid">
        <fgColor theme="7" tint="0.39997558519241921"/>
        <bgColor rgb="FF000000"/>
      </patternFill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154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0" fontId="18" fillId="34" borderId="0" xfId="0" applyFont="1" applyFill="1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center"/>
    </xf>
    <xf numFmtId="0" fontId="19" fillId="0" borderId="0" xfId="0" applyFont="1" applyAlignment="1">
      <alignment horizontal="left"/>
    </xf>
    <xf numFmtId="2" fontId="0" fillId="0" borderId="0" xfId="0" applyNumberFormat="1"/>
    <xf numFmtId="10" fontId="0" fillId="0" borderId="0" xfId="42" applyNumberFormat="1" applyFont="1"/>
    <xf numFmtId="0" fontId="0" fillId="0" borderId="0" xfId="0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0" borderId="32" xfId="0" applyFont="1" applyBorder="1" applyAlignment="1">
      <alignment vertical="center"/>
    </xf>
    <xf numFmtId="0" fontId="21" fillId="0" borderId="33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34" xfId="0" applyFont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21" fillId="0" borderId="35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38" borderId="25" xfId="0" applyFont="1" applyFill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2" fillId="0" borderId="27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1" fillId="35" borderId="25" xfId="0" applyFont="1" applyFill="1" applyBorder="1" applyAlignment="1">
      <alignment horizontal="center" vertical="center"/>
    </xf>
    <xf numFmtId="0" fontId="21" fillId="35" borderId="10" xfId="0" applyFont="1" applyFill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39" borderId="25" xfId="0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1" fillId="0" borderId="16" xfId="0" applyFont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2" fillId="0" borderId="0" xfId="0" applyFont="1"/>
    <xf numFmtId="0" fontId="26" fillId="0" borderId="0" xfId="0" applyFont="1"/>
    <xf numFmtId="0" fontId="27" fillId="0" borderId="0" xfId="0" applyFont="1"/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>
      <alignment horizontal="left" vertical="top"/>
    </xf>
    <xf numFmtId="0" fontId="30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32" fillId="0" borderId="0" xfId="0" applyFont="1" applyAlignment="1">
      <alignment horizontal="left" vertical="top"/>
    </xf>
    <xf numFmtId="0" fontId="33" fillId="0" borderId="0" xfId="0" applyFont="1"/>
    <xf numFmtId="0" fontId="34" fillId="0" borderId="0" xfId="0" applyFont="1"/>
    <xf numFmtId="0" fontId="35" fillId="40" borderId="10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/>
    </xf>
    <xf numFmtId="0" fontId="36" fillId="0" borderId="0" xfId="0" applyFont="1" applyAlignment="1">
      <alignment vertical="center"/>
    </xf>
    <xf numFmtId="0" fontId="16" fillId="0" borderId="0" xfId="0" applyFont="1" applyAlignment="1">
      <alignment horizontal="right"/>
    </xf>
    <xf numFmtId="0" fontId="38" fillId="0" borderId="0" xfId="0" applyFont="1"/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4" xfId="0" applyBorder="1" applyAlignment="1">
      <alignment horizontal="center" vertical="center" wrapText="1"/>
    </xf>
    <xf numFmtId="0" fontId="17" fillId="0" borderId="34" xfId="0" applyFont="1" applyBorder="1" applyAlignment="1">
      <alignment horizontal="center"/>
    </xf>
    <xf numFmtId="0" fontId="40" fillId="0" borderId="0" xfId="0" applyFont="1"/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0" fillId="33" borderId="0" xfId="0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41" borderId="0" xfId="0" applyFont="1" applyFill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/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16" fillId="0" borderId="37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22" fillId="0" borderId="0" xfId="0" applyFont="1" applyAlignment="1">
      <alignment horizontal="right" vertical="center"/>
    </xf>
    <xf numFmtId="0" fontId="17" fillId="0" borderId="0" xfId="0" applyFont="1" applyAlignment="1">
      <alignment horizontal="right" vertical="center"/>
    </xf>
    <xf numFmtId="0" fontId="17" fillId="0" borderId="32" xfId="0" applyFont="1" applyBorder="1" applyAlignment="1">
      <alignment horizontal="center" vertical="center"/>
    </xf>
    <xf numFmtId="0" fontId="17" fillId="0" borderId="0" xfId="0" applyFont="1" applyAlignment="1" applyProtection="1">
      <alignment horizontal="center"/>
      <protection locked="0"/>
    </xf>
    <xf numFmtId="0" fontId="41" fillId="0" borderId="0" xfId="0" applyFont="1"/>
    <xf numFmtId="0" fontId="22" fillId="0" borderId="18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21" fillId="37" borderId="22" xfId="0" applyFont="1" applyFill="1" applyBorder="1" applyAlignment="1">
      <alignment horizontal="center" vertical="center"/>
    </xf>
    <xf numFmtId="0" fontId="21" fillId="37" borderId="39" xfId="0" applyFont="1" applyFill="1" applyBorder="1" applyAlignment="1">
      <alignment horizontal="center" vertical="center"/>
    </xf>
    <xf numFmtId="0" fontId="21" fillId="37" borderId="20" xfId="0" applyFont="1" applyFill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44" xfId="0" applyFont="1" applyBorder="1" applyAlignment="1">
      <alignment horizontal="center" vertical="center"/>
    </xf>
    <xf numFmtId="0" fontId="43" fillId="0" borderId="16" xfId="0" applyFont="1" applyBorder="1" applyAlignment="1">
      <alignment horizontal="center" vertical="center"/>
    </xf>
    <xf numFmtId="0" fontId="43" fillId="0" borderId="30" xfId="0" applyFont="1" applyBorder="1" applyAlignment="1">
      <alignment horizontal="center" vertical="center"/>
    </xf>
    <xf numFmtId="0" fontId="43" fillId="0" borderId="19" xfId="0" applyFont="1" applyBorder="1" applyAlignment="1">
      <alignment horizontal="center" vertical="center"/>
    </xf>
    <xf numFmtId="0" fontId="43" fillId="0" borderId="43" xfId="0" applyFont="1" applyBorder="1" applyAlignment="1">
      <alignment horizontal="center" vertical="center"/>
    </xf>
    <xf numFmtId="0" fontId="44" fillId="42" borderId="46" xfId="0" applyFont="1" applyFill="1" applyBorder="1" applyAlignment="1">
      <alignment horizontal="center" vertical="center"/>
    </xf>
    <xf numFmtId="0" fontId="42" fillId="0" borderId="41" xfId="0" applyFont="1" applyBorder="1" applyAlignment="1">
      <alignment horizontal="center" vertical="center"/>
    </xf>
    <xf numFmtId="0" fontId="42" fillId="0" borderId="47" xfId="0" applyFont="1" applyBorder="1" applyAlignment="1">
      <alignment horizontal="center" vertical="center"/>
    </xf>
    <xf numFmtId="0" fontId="44" fillId="42" borderId="40" xfId="0" applyFont="1" applyFill="1" applyBorder="1" applyAlignment="1">
      <alignment horizontal="center" vertical="center"/>
    </xf>
    <xf numFmtId="0" fontId="42" fillId="0" borderId="46" xfId="0" applyFont="1" applyBorder="1" applyAlignment="1">
      <alignment horizontal="center" vertical="center"/>
    </xf>
    <xf numFmtId="0" fontId="42" fillId="43" borderId="46" xfId="0" applyFont="1" applyFill="1" applyBorder="1" applyAlignment="1">
      <alignment horizontal="center" vertical="center"/>
    </xf>
    <xf numFmtId="0" fontId="42" fillId="0" borderId="38" xfId="0" applyFont="1" applyBorder="1" applyAlignment="1">
      <alignment horizontal="center" vertical="center"/>
    </xf>
    <xf numFmtId="0" fontId="21" fillId="0" borderId="42" xfId="0" applyFont="1" applyBorder="1" applyAlignment="1">
      <alignment vertical="center"/>
    </xf>
    <xf numFmtId="0" fontId="21" fillId="0" borderId="23" xfId="0" applyFont="1" applyBorder="1" applyAlignment="1">
      <alignment vertical="center"/>
    </xf>
    <xf numFmtId="0" fontId="21" fillId="0" borderId="21" xfId="0" applyFont="1" applyBorder="1" applyAlignment="1">
      <alignment vertical="center"/>
    </xf>
    <xf numFmtId="0" fontId="42" fillId="44" borderId="46" xfId="0" applyFont="1" applyFill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2" fillId="0" borderId="50" xfId="0" applyFont="1" applyBorder="1" applyAlignment="1">
      <alignment horizontal="center" vertical="center"/>
    </xf>
    <xf numFmtId="0" fontId="22" fillId="0" borderId="51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52" xfId="0" applyFont="1" applyBorder="1" applyAlignment="1">
      <alignment horizontal="center" vertical="center"/>
    </xf>
    <xf numFmtId="0" fontId="22" fillId="0" borderId="48" xfId="0" applyFont="1" applyBorder="1" applyAlignment="1">
      <alignment horizontal="center" vertical="center"/>
    </xf>
    <xf numFmtId="0" fontId="0" fillId="46" borderId="0" xfId="0" applyFill="1"/>
    <xf numFmtId="0" fontId="45" fillId="0" borderId="0" xfId="0" applyFont="1"/>
    <xf numFmtId="22" fontId="0" fillId="0" borderId="0" xfId="0" applyNumberFormat="1"/>
    <xf numFmtId="0" fontId="0" fillId="33" borderId="0" xfId="0" applyFill="1" applyAlignment="1" applyProtection="1">
      <alignment horizontal="center"/>
      <protection locked="0"/>
    </xf>
    <xf numFmtId="0" fontId="46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36" fillId="0" borderId="0" xfId="0" applyFont="1" applyAlignment="1">
      <alignment horizontal="center" vertical="center"/>
    </xf>
    <xf numFmtId="0" fontId="39" fillId="0" borderId="0" xfId="0" applyFont="1" applyAlignment="1" applyProtection="1">
      <alignment horizontal="center"/>
      <protection locked="0"/>
    </xf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1" fillId="36" borderId="18" xfId="0" applyFont="1" applyFill="1" applyBorder="1" applyAlignment="1">
      <alignment horizontal="center" vertical="center"/>
    </xf>
    <xf numFmtId="0" fontId="21" fillId="36" borderId="30" xfId="0" applyFont="1" applyFill="1" applyBorder="1" applyAlignment="1">
      <alignment horizontal="center" vertical="center"/>
    </xf>
    <xf numFmtId="0" fontId="21" fillId="0" borderId="48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48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22" fillId="0" borderId="50" xfId="0" applyFont="1" applyBorder="1" applyAlignment="1">
      <alignment horizontal="center" vertical="center"/>
    </xf>
    <xf numFmtId="0" fontId="21" fillId="45" borderId="18" xfId="0" applyFont="1" applyFill="1" applyBorder="1" applyAlignment="1">
      <alignment horizontal="center" vertical="center"/>
    </xf>
    <xf numFmtId="0" fontId="21" fillId="45" borderId="30" xfId="0" applyFont="1" applyFill="1" applyBorder="1" applyAlignment="1">
      <alignment horizontal="center" vertical="center"/>
    </xf>
    <xf numFmtId="0" fontId="22" fillId="0" borderId="18" xfId="0" applyFont="1" applyBorder="1" applyAlignment="1">
      <alignment horizontal="center" vertical="center"/>
    </xf>
    <xf numFmtId="0" fontId="22" fillId="0" borderId="51" xfId="0" applyFont="1" applyBorder="1" applyAlignment="1">
      <alignment horizontal="center" vertic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29"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8" tint="0.39994506668294322"/>
        </patternFill>
      </fill>
    </dxf>
    <dxf>
      <fill>
        <patternFill>
          <bgColor theme="7"/>
        </patternFill>
      </fill>
    </dxf>
    <dxf>
      <fill>
        <patternFill>
          <bgColor theme="0" tint="-0.24994659260841701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rgb="FFFFC000"/>
        </patternFill>
      </fill>
    </dxf>
    <dxf>
      <fill>
        <patternFill>
          <bgColor theme="4"/>
        </patternFill>
      </fill>
    </dxf>
    <dxf>
      <fill>
        <patternFill>
          <bgColor rgb="FFFFC000"/>
        </patternFill>
      </fill>
    </dxf>
    <dxf>
      <fill>
        <patternFill>
          <bgColor theme="5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2F528F"/>
      <color rgb="FFCCCCFF"/>
      <color rgb="FF9999FF"/>
      <color rgb="FF9966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0/relationships/richValueRel" Target="richData/richValueRel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Purification Yields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'5. Charts'!$C$4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Charts'!$C$28:$C$38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E3-4BD4-B76A-D3A7B263EFCE}"/>
            </c:ext>
          </c:extLst>
        </c:ser>
        <c:ser>
          <c:idx val="1"/>
          <c:order val="1"/>
          <c:tx>
            <c:strRef>
              <c:f>'5. Charts'!$D$4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Charts'!$D$28:$D$38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E3-4BD4-B76A-D3A7B263EFCE}"/>
            </c:ext>
          </c:extLst>
        </c:ser>
        <c:ser>
          <c:idx val="2"/>
          <c:order val="2"/>
          <c:tx>
            <c:strRef>
              <c:f>'5. Charts'!$E$4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Charts'!$E$28:$E$38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E3-4BD4-B76A-D3A7B263EFCE}"/>
            </c:ext>
          </c:extLst>
        </c:ser>
        <c:ser>
          <c:idx val="3"/>
          <c:order val="3"/>
          <c:tx>
            <c:strRef>
              <c:f>'5. Charts'!$F$4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Charts'!$F$28:$F$38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E3-4BD4-B76A-D3A7B263EFCE}"/>
            </c:ext>
          </c:extLst>
        </c:ser>
        <c:ser>
          <c:idx val="4"/>
          <c:order val="4"/>
          <c:tx>
            <c:strRef>
              <c:f>'5. Charts'!$G$4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Charts'!$G$28:$G$38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E3-4BD4-B76A-D3A7B263EFCE}"/>
            </c:ext>
          </c:extLst>
        </c:ser>
        <c:ser>
          <c:idx val="5"/>
          <c:order val="5"/>
          <c:tx>
            <c:strRef>
              <c:f>'5. Charts'!$H$4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Charts'!$H$28:$H$38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AE3-4BD4-B76A-D3A7B263EFCE}"/>
            </c:ext>
          </c:extLst>
        </c:ser>
        <c:ser>
          <c:idx val="6"/>
          <c:order val="6"/>
          <c:tx>
            <c:strRef>
              <c:f>'5. Charts'!$I$4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Charts'!$I$28:$I$38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AE3-4BD4-B76A-D3A7B263EFCE}"/>
            </c:ext>
          </c:extLst>
        </c:ser>
        <c:ser>
          <c:idx val="7"/>
          <c:order val="7"/>
          <c:tx>
            <c:strRef>
              <c:f>'5. Charts'!$J$4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Charts'!$J$28:$J$38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AE3-4BD4-B76A-D3A7B263EF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821662624"/>
        <c:axId val="821664064"/>
      </c:lineChart>
      <c:catAx>
        <c:axId val="82166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4064"/>
        <c:crosses val="autoZero"/>
        <c:auto val="1"/>
        <c:lblAlgn val="ctr"/>
        <c:lblOffset val="100"/>
        <c:noMultiLvlLbl val="0"/>
      </c:catAx>
      <c:valAx>
        <c:axId val="82166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Concentration (mg/mL)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Purification yields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 Charts'!$C$4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Charts'!$C$28:$C$38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1C-439C-BB86-70BB3E2BAFA2}"/>
            </c:ext>
          </c:extLst>
        </c:ser>
        <c:ser>
          <c:idx val="1"/>
          <c:order val="1"/>
          <c:tx>
            <c:strRef>
              <c:f>'5. Charts'!$D$4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Charts'!$D$28:$D$38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1C-439C-BB86-70BB3E2BAFA2}"/>
            </c:ext>
          </c:extLst>
        </c:ser>
        <c:ser>
          <c:idx val="2"/>
          <c:order val="2"/>
          <c:tx>
            <c:strRef>
              <c:f>'5. Charts'!$E$4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Charts'!$E$28:$E$38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1C-439C-BB86-70BB3E2BAFA2}"/>
            </c:ext>
          </c:extLst>
        </c:ser>
        <c:ser>
          <c:idx val="3"/>
          <c:order val="3"/>
          <c:tx>
            <c:strRef>
              <c:f>'5. Charts'!$F$4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Charts'!$F$28:$F$38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1C-439C-BB86-70BB3E2BAFA2}"/>
            </c:ext>
          </c:extLst>
        </c:ser>
        <c:ser>
          <c:idx val="4"/>
          <c:order val="4"/>
          <c:tx>
            <c:strRef>
              <c:f>'5. Charts'!$G$4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Charts'!$G$28:$G$38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1C-439C-BB86-70BB3E2BAFA2}"/>
            </c:ext>
          </c:extLst>
        </c:ser>
        <c:ser>
          <c:idx val="5"/>
          <c:order val="5"/>
          <c:tx>
            <c:strRef>
              <c:f>'5. Charts'!$H$4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Charts'!$H$28:$H$38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1C-439C-BB86-70BB3E2BAFA2}"/>
            </c:ext>
          </c:extLst>
        </c:ser>
        <c:ser>
          <c:idx val="6"/>
          <c:order val="6"/>
          <c:tx>
            <c:strRef>
              <c:f>'5. Charts'!$I$4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Charts'!$I$28:$I$38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1C-439C-BB86-70BB3E2BAFA2}"/>
            </c:ext>
          </c:extLst>
        </c:ser>
        <c:ser>
          <c:idx val="7"/>
          <c:order val="7"/>
          <c:tx>
            <c:strRef>
              <c:f>'5. Charts'!$J$4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Charts'!$J$28:$J$38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1C-439C-BB86-70BB3E2BA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1662624"/>
        <c:axId val="821664064"/>
      </c:barChart>
      <c:catAx>
        <c:axId val="82166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4064"/>
        <c:crosses val="autoZero"/>
        <c:auto val="1"/>
        <c:lblAlgn val="ctr"/>
        <c:lblOffset val="100"/>
        <c:noMultiLvlLbl val="0"/>
      </c:catAx>
      <c:valAx>
        <c:axId val="82166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Concentration (mg/mL)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Purification yields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 Charts'!$C$4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Charts'!$C$28:$C$38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D2-4C57-88D7-DCC70214EF41}"/>
            </c:ext>
          </c:extLst>
        </c:ser>
        <c:ser>
          <c:idx val="1"/>
          <c:order val="1"/>
          <c:tx>
            <c:strRef>
              <c:f>'5. Charts'!$D$4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Charts'!$D$28:$D$38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D2-4C57-88D7-DCC70214EF41}"/>
            </c:ext>
          </c:extLst>
        </c:ser>
        <c:ser>
          <c:idx val="2"/>
          <c:order val="2"/>
          <c:tx>
            <c:strRef>
              <c:f>'5. Charts'!$E$4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Charts'!$E$28:$E$38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D2-4C57-88D7-DCC70214EF41}"/>
            </c:ext>
          </c:extLst>
        </c:ser>
        <c:ser>
          <c:idx val="3"/>
          <c:order val="3"/>
          <c:tx>
            <c:strRef>
              <c:f>'5. Charts'!$F$4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Charts'!$F$28:$F$38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D2-4C57-88D7-DCC70214EF41}"/>
            </c:ext>
          </c:extLst>
        </c:ser>
        <c:ser>
          <c:idx val="4"/>
          <c:order val="4"/>
          <c:tx>
            <c:strRef>
              <c:f>'5. Charts'!$G$4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Charts'!$G$28:$G$38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D2-4C57-88D7-DCC70214EF41}"/>
            </c:ext>
          </c:extLst>
        </c:ser>
        <c:ser>
          <c:idx val="5"/>
          <c:order val="5"/>
          <c:tx>
            <c:strRef>
              <c:f>'5. Charts'!$H$4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Charts'!$H$28:$H$38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D2-4C57-88D7-DCC70214EF41}"/>
            </c:ext>
          </c:extLst>
        </c:ser>
        <c:ser>
          <c:idx val="6"/>
          <c:order val="6"/>
          <c:tx>
            <c:strRef>
              <c:f>'5. Charts'!$I$4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Charts'!$I$28:$I$38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D2-4C57-88D7-DCC70214EF41}"/>
            </c:ext>
          </c:extLst>
        </c:ser>
        <c:ser>
          <c:idx val="7"/>
          <c:order val="7"/>
          <c:tx>
            <c:strRef>
              <c:f>'5. Charts'!$J$4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Charts'!$J$28:$J$38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D2-4C57-88D7-DCC70214E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1662624"/>
        <c:axId val="821664064"/>
      </c:barChart>
      <c:catAx>
        <c:axId val="82166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4064"/>
        <c:crosses val="autoZero"/>
        <c:auto val="1"/>
        <c:lblAlgn val="ctr"/>
        <c:lblOffset val="100"/>
        <c:noMultiLvlLbl val="0"/>
      </c:catAx>
      <c:valAx>
        <c:axId val="82166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Concentration (mg/mL)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Expression Yields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'5. Charts'!$C$4</c:f>
              <c:strCache>
                <c:ptCount val="1"/>
                <c:pt idx="0">
                  <c:v>Core +  +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Charts'!$C$5:$C$15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24-4F40-A94F-101F5B09F2C0}"/>
            </c:ext>
          </c:extLst>
        </c:ser>
        <c:ser>
          <c:idx val="1"/>
          <c:order val="1"/>
          <c:tx>
            <c:strRef>
              <c:f>'5. Charts'!$D$4</c:f>
              <c:strCache>
                <c:ptCount val="1"/>
                <c:pt idx="0">
                  <c:v>Core +  +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Charts'!$D$5:$D$15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24-4F40-A94F-101F5B09F2C0}"/>
            </c:ext>
          </c:extLst>
        </c:ser>
        <c:ser>
          <c:idx val="2"/>
          <c:order val="2"/>
          <c:tx>
            <c:strRef>
              <c:f>'5. Charts'!$E$4</c:f>
              <c:strCache>
                <c:ptCount val="1"/>
                <c:pt idx="0">
                  <c:v>Core +  +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Charts'!$E$5:$E$15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24-4F40-A94F-101F5B09F2C0}"/>
            </c:ext>
          </c:extLst>
        </c:ser>
        <c:ser>
          <c:idx val="3"/>
          <c:order val="3"/>
          <c:tx>
            <c:strRef>
              <c:f>'5. Charts'!$F$4</c:f>
              <c:strCache>
                <c:ptCount val="1"/>
                <c:pt idx="0">
                  <c:v>Core +  +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Charts'!$F$5:$F$15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24-4F40-A94F-101F5B09F2C0}"/>
            </c:ext>
          </c:extLst>
        </c:ser>
        <c:ser>
          <c:idx val="4"/>
          <c:order val="4"/>
          <c:tx>
            <c:strRef>
              <c:f>'5. Charts'!$G$4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Charts'!$G$5:$G$15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124-4F40-A94F-101F5B09F2C0}"/>
            </c:ext>
          </c:extLst>
        </c:ser>
        <c:ser>
          <c:idx val="5"/>
          <c:order val="5"/>
          <c:tx>
            <c:strRef>
              <c:f>'5. Charts'!$H$4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Charts'!$H$5:$H$15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124-4F40-A94F-101F5B09F2C0}"/>
            </c:ext>
          </c:extLst>
        </c:ser>
        <c:ser>
          <c:idx val="6"/>
          <c:order val="6"/>
          <c:tx>
            <c:strRef>
              <c:f>'5. Charts'!$I$4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Charts'!$I$5:$I$15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124-4F40-A94F-101F5B09F2C0}"/>
            </c:ext>
          </c:extLst>
        </c:ser>
        <c:ser>
          <c:idx val="7"/>
          <c:order val="7"/>
          <c:tx>
            <c:strRef>
              <c:f>'5. Charts'!$J$4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Charts'!$J$5:$J$15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124-4F40-A94F-101F5B09F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821662624"/>
        <c:axId val="821664064"/>
      </c:lineChart>
      <c:catAx>
        <c:axId val="82166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4064"/>
        <c:crosses val="autoZero"/>
        <c:auto val="1"/>
        <c:lblAlgn val="ctr"/>
        <c:lblOffset val="100"/>
        <c:noMultiLvlLbl val="0"/>
      </c:catAx>
      <c:valAx>
        <c:axId val="82166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Concentration (mg/mL)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Expression yields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 Charts'!$C$4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Charts'!$C$5:$C$15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31-4885-9F7B-EFDDE1A6910D}"/>
            </c:ext>
          </c:extLst>
        </c:ser>
        <c:ser>
          <c:idx val="1"/>
          <c:order val="1"/>
          <c:tx>
            <c:strRef>
              <c:f>'5. Charts'!$D$4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Charts'!$D$5:$D$15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31-4885-9F7B-EFDDE1A6910D}"/>
            </c:ext>
          </c:extLst>
        </c:ser>
        <c:ser>
          <c:idx val="2"/>
          <c:order val="2"/>
          <c:tx>
            <c:strRef>
              <c:f>'5. Charts'!$E$4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Charts'!$E$5:$E$15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31-4885-9F7B-EFDDE1A6910D}"/>
            </c:ext>
          </c:extLst>
        </c:ser>
        <c:ser>
          <c:idx val="3"/>
          <c:order val="3"/>
          <c:tx>
            <c:strRef>
              <c:f>'5. Charts'!$F$4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Charts'!$F$5:$F$15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931-4885-9F7B-EFDDE1A6910D}"/>
            </c:ext>
          </c:extLst>
        </c:ser>
        <c:ser>
          <c:idx val="4"/>
          <c:order val="4"/>
          <c:tx>
            <c:strRef>
              <c:f>'5. Charts'!$G$4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Charts'!$G$5:$G$15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31-4885-9F7B-EFDDE1A6910D}"/>
            </c:ext>
          </c:extLst>
        </c:ser>
        <c:ser>
          <c:idx val="5"/>
          <c:order val="5"/>
          <c:tx>
            <c:strRef>
              <c:f>'5. Charts'!$H$4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Charts'!$H$5:$H$15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931-4885-9F7B-EFDDE1A6910D}"/>
            </c:ext>
          </c:extLst>
        </c:ser>
        <c:ser>
          <c:idx val="6"/>
          <c:order val="6"/>
          <c:tx>
            <c:strRef>
              <c:f>'5. Charts'!$I$4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Charts'!$I$5:$I$15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931-4885-9F7B-EFDDE1A6910D}"/>
            </c:ext>
          </c:extLst>
        </c:ser>
        <c:ser>
          <c:idx val="7"/>
          <c:order val="7"/>
          <c:tx>
            <c:strRef>
              <c:f>'5. Charts'!$J$4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Charts'!$J$5:$J$15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931-4885-9F7B-EFDDE1A69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1662624"/>
        <c:axId val="821664064"/>
      </c:barChart>
      <c:catAx>
        <c:axId val="82166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4064"/>
        <c:crosses val="autoZero"/>
        <c:auto val="1"/>
        <c:lblAlgn val="ctr"/>
        <c:lblOffset val="100"/>
        <c:noMultiLvlLbl val="0"/>
      </c:catAx>
      <c:valAx>
        <c:axId val="82166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Concentration (mg/mL)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5709164194873745E-2"/>
          <c:y val="1.5898012748406447E-2"/>
          <c:w val="0.94338054406668215"/>
          <c:h val="0.98410198725159359"/>
        </c:manualLayout>
      </c:layout>
      <c:bubbleChart>
        <c:varyColors val="0"/>
        <c:ser>
          <c:idx val="120"/>
          <c:order val="0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xVal>
            <c:numRef>
              <c:f>ChartMaker!$AN$2:$AN$49</c:f>
              <c:numCache>
                <c:formatCode>General</c:formatCode>
                <c:ptCount val="48"/>
                <c:pt idx="0">
                  <c:v>9</c:v>
                </c:pt>
                <c:pt idx="1">
                  <c:v>11</c:v>
                </c:pt>
                <c:pt idx="2">
                  <c:v>9</c:v>
                </c:pt>
                <c:pt idx="3">
                  <c:v>11</c:v>
                </c:pt>
                <c:pt idx="4">
                  <c:v>9</c:v>
                </c:pt>
                <c:pt idx="5">
                  <c:v>11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11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  <c:pt idx="24">
                  <c:v>9</c:v>
                </c:pt>
                <c:pt idx="25">
                  <c:v>11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11</c:v>
                </c:pt>
                <c:pt idx="36">
                  <c:v>1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11</c:v>
                </c:pt>
                <c:pt idx="46">
                  <c:v>9</c:v>
                </c:pt>
                <c:pt idx="47">
                  <c:v>11</c:v>
                </c:pt>
              </c:numCache>
            </c:numRef>
          </c:xVal>
          <c:yVal>
            <c:numRef>
              <c:f>ChartMaker!$AO$2:$AO$49</c:f>
              <c:numCache>
                <c:formatCode>General</c:formatCode>
                <c:ptCount val="48"/>
                <c:pt idx="0">
                  <c:v>8</c:v>
                </c:pt>
                <c:pt idx="1">
                  <c:v>8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</c:numCache>
            </c:numRef>
          </c:yVal>
          <c:bubbleSize>
            <c:numRef>
              <c:f>ChartMaker!$AP$2:$AP$49</c:f>
              <c:numCache>
                <c:formatCode>General</c:formatCode>
                <c:ptCount val="4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CB-4B82-4243-A2CB-4234CE356BFE}"/>
            </c:ext>
          </c:extLst>
        </c:ser>
        <c:ser>
          <c:idx val="121"/>
          <c:order val="1"/>
          <c:tx>
            <c:strRef>
              <c:f>ChartMaker!$AS$1</c:f>
              <c:strCache>
                <c:ptCount val="1"/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xVal>
            <c:numRef>
              <c:f>ChartMaker!$BT$2:$BT$25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ChartMaker!$BU$2:$BU$25</c:f>
              <c:numCache>
                <c:formatCode>General</c:formatCode>
                <c:ptCount val="24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ChartMaker!$BV$2:$BV$25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CC-4B82-4243-A2CB-4234CE356BFE}"/>
            </c:ext>
          </c:extLst>
        </c:ser>
        <c:ser>
          <c:idx val="122"/>
          <c:order val="2"/>
          <c:tx>
            <c:strRef>
              <c:f>ChartMaker!$AT$1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ChartMaker!$BX$2:$BX$25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ChartMaker!$BY$2:$BY$25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ChartMaker!$BZ$2:$BZ$25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CD-4B82-4243-A2CB-4234CE356BFE}"/>
            </c:ext>
          </c:extLst>
        </c:ser>
        <c:ser>
          <c:idx val="123"/>
          <c:order val="3"/>
          <c:tx>
            <c:strRef>
              <c:f>ChartMaker!$AU$1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ChartMaker!$CB$2:$CB$25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ChartMaker!$CC$2:$CC$25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ChartMaker!$CD$2:$CD$25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CE-4B82-4243-A2CB-4234CE356BFE}"/>
            </c:ext>
          </c:extLst>
        </c:ser>
        <c:ser>
          <c:idx val="124"/>
          <c:order val="4"/>
          <c:tx>
            <c:strRef>
              <c:f>ChartMaker!$AV$1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ChartMaker!$CF$2:$CF$25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ChartMaker!$CG$2:$CG$25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ChartMaker!$CH$2:$CH$25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CF-4B82-4243-A2CB-4234CE356BFE}"/>
            </c:ext>
          </c:extLst>
        </c:ser>
        <c:ser>
          <c:idx val="125"/>
          <c:order val="5"/>
          <c:tx>
            <c:strRef>
              <c:f>ChartMaker!$AW$1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ChartMaker!$CJ$2:$CJ$25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ChartMaker!$CK$2:$CK$25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ChartMaker!$CL$2:$CL$25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D0-4B82-4243-A2CB-4234CE356BFE}"/>
            </c:ext>
          </c:extLst>
        </c:ser>
        <c:ser>
          <c:idx val="126"/>
          <c:order val="6"/>
          <c:tx>
            <c:strRef>
              <c:f>ChartMaker!$AX$1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ChartMaker!$CN$2:$CN$25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ChartMaker!$CO$2:$CO$25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ChartMaker!$CP$2:$CP$25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D1-4B82-4243-A2CB-4234CE356BFE}"/>
            </c:ext>
          </c:extLst>
        </c:ser>
        <c:ser>
          <c:idx val="127"/>
          <c:order val="7"/>
          <c:tx>
            <c:strRef>
              <c:f>ChartMaker!$AY$1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ChartMaker!$CR$2:$CR$25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ChartMaker!$CS$2:$CS$25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ChartMaker!$CT$2:$CT$25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D2-4B82-4243-A2CB-4234CE356BFE}"/>
            </c:ext>
          </c:extLst>
        </c:ser>
        <c:ser>
          <c:idx val="128"/>
          <c:order val="8"/>
          <c:tx>
            <c:strRef>
              <c:f>ChartMaker!$AZ$1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ChartMaker!$CV$2:$CV$25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ChartMaker!$CW$2:$CW$25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ChartMaker!$CX$2:$CX$25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D3-4B82-4243-A2CB-4234CE356BFE}"/>
            </c:ext>
          </c:extLst>
        </c:ser>
        <c:ser>
          <c:idx val="129"/>
          <c:order val="9"/>
          <c:tx>
            <c:strRef>
              <c:f>ChartMaker!$BA$1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ChartMaker!$CZ$2:$CZ$25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ChartMaker!$DA$2:$DA$25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ChartMaker!$DB$2:$DB$25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D4-4B82-4243-A2CB-4234CE356BFE}"/>
            </c:ext>
          </c:extLst>
        </c:ser>
        <c:ser>
          <c:idx val="130"/>
          <c:order val="10"/>
          <c:tx>
            <c:strRef>
              <c:f>ChartMaker!$BB$1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ChartMaker!$DD$2:$DD$25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ChartMaker!$DE$2:$DE$25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ChartMaker!$DF$2:$DF$25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D5-4B82-4243-A2CB-4234CE356BFE}"/>
            </c:ext>
          </c:extLst>
        </c:ser>
        <c:ser>
          <c:idx val="131"/>
          <c:order val="11"/>
          <c:tx>
            <c:strRef>
              <c:f>ChartMaker!$BC$1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ChartMaker!$DH$2:$DH$25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ChartMaker!$DI$2:$DI$25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ChartMaker!$DJ$2:$DJ$25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D6-4B82-4243-A2CB-4234CE356BFE}"/>
            </c:ext>
          </c:extLst>
        </c:ser>
        <c:ser>
          <c:idx val="132"/>
          <c:order val="12"/>
          <c:tx>
            <c:strRef>
              <c:f>ChartMaker!$BD$1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ChartMaker!$DL$2:$DL$25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</c:numCache>
            </c:numRef>
          </c:xVal>
          <c:yVal>
            <c:numRef>
              <c:f>ChartMaker!$DM$2:$DM$25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</c:numCache>
            </c:numRef>
          </c:yVal>
          <c:bubbleSize>
            <c:numRef>
              <c:f>ChartMaker!$DN$2:$DN$25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D7-4B82-4243-A2CB-4234CE356BFE}"/>
            </c:ext>
          </c:extLst>
        </c:ser>
        <c:ser>
          <c:idx val="133"/>
          <c:order val="13"/>
          <c:tx>
            <c:strRef>
              <c:f>ChartMaker!$BE$1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ChartMaker!$DP$2:$DP$25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ChartMaker!$DQ$2:$DQ$25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ChartMaker!$DR$2:$DR$25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D8-4B82-4243-A2CB-4234CE356BFE}"/>
            </c:ext>
          </c:extLst>
        </c:ser>
        <c:ser>
          <c:idx val="134"/>
          <c:order val="14"/>
          <c:tx>
            <c:strRef>
              <c:f>ChartMaker!$BF$1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ChartMaker!$DT$2:$DT$25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ChartMaker!$DU$2:$DU$25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ChartMaker!$DV$2:$DV$25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D9-4B82-4243-A2CB-4234CE356BFE}"/>
            </c:ext>
          </c:extLst>
        </c:ser>
        <c:ser>
          <c:idx val="135"/>
          <c:order val="15"/>
          <c:tx>
            <c:strRef>
              <c:f>ChartMaker!$BG$1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ChartMaker!$DX$2:$DX$25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ChartMaker!$DY$2:$DY$25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ChartMaker!$DZ$2:$DZ$25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DA-4B82-4243-A2CB-4234CE356BFE}"/>
            </c:ext>
          </c:extLst>
        </c:ser>
        <c:ser>
          <c:idx val="136"/>
          <c:order val="16"/>
          <c:tx>
            <c:strRef>
              <c:f>ChartMaker!$BH$1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ChartMaker!$EB$2:$EB$25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ChartMaker!$EC$2:$EC$25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ChartMaker!$ED$2:$ED$25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DB-4B82-4243-A2CB-4234CE356BFE}"/>
            </c:ext>
          </c:extLst>
        </c:ser>
        <c:ser>
          <c:idx val="137"/>
          <c:order val="17"/>
          <c:tx>
            <c:strRef>
              <c:f>ChartMaker!$BI$1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ChartMaker!$EF$2:$EF$25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ChartMaker!$EG$2:$EG$25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ChartMaker!$EH$2:$EH$25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DC-4B82-4243-A2CB-4234CE356BFE}"/>
            </c:ext>
          </c:extLst>
        </c:ser>
        <c:ser>
          <c:idx val="138"/>
          <c:order val="18"/>
          <c:tx>
            <c:strRef>
              <c:f>ChartMaker!$BJ$1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ChartMaker!$EJ$2:$EJ$25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ChartMaker!$EK$2:$EK$25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ChartMaker!$EL$2:$EL$25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DD-4B82-4243-A2CB-4234CE356BFE}"/>
            </c:ext>
          </c:extLst>
        </c:ser>
        <c:ser>
          <c:idx val="139"/>
          <c:order val="19"/>
          <c:tx>
            <c:strRef>
              <c:f>ChartMaker!$BK$1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ChartMaker!$EN$2:$EN$25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ChartMaker!$EO$2:$EO$25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ChartMaker!$EP$2:$EP$25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DE-4B82-4243-A2CB-4234CE356BFE}"/>
            </c:ext>
          </c:extLst>
        </c:ser>
        <c:ser>
          <c:idx val="140"/>
          <c:order val="20"/>
          <c:tx>
            <c:strRef>
              <c:f>ChartMaker!$BL$1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ChartMaker!$ER$2:$ER$25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ChartMaker!$ES$2:$ES$25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ChartMaker!$ET$2:$ET$25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DF-4B82-4243-A2CB-4234CE356BFE}"/>
            </c:ext>
          </c:extLst>
        </c:ser>
        <c:ser>
          <c:idx val="141"/>
          <c:order val="21"/>
          <c:tx>
            <c:strRef>
              <c:f>ChartMaker!$BM$1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ChartMaker!$EV$2:$EV$25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ChartMaker!$EW$2:$EW$25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ChartMaker!$EX$2:$EX$25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E0-4B82-4243-A2CB-4234CE356BFE}"/>
            </c:ext>
          </c:extLst>
        </c:ser>
        <c:ser>
          <c:idx val="142"/>
          <c:order val="22"/>
          <c:tx>
            <c:strRef>
              <c:f>ChartMaker!$BN$1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ChartMaker!$EZ$2:$EZ$25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ChartMaker!$FA$2:$FA$25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ChartMaker!$FB$2:$FB$25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E1-4B82-4243-A2CB-4234CE356BFE}"/>
            </c:ext>
          </c:extLst>
        </c:ser>
        <c:ser>
          <c:idx val="143"/>
          <c:order val="23"/>
          <c:tx>
            <c:strRef>
              <c:f>ChartMaker!$BO$1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ChartMaker!$FD$2:$FD$25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ChartMaker!$FE$2:$FE$25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ChartMaker!$FF$2:$FF$25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E2-4B82-4243-A2CB-4234CE356BFE}"/>
            </c:ext>
          </c:extLst>
        </c:ser>
        <c:ser>
          <c:idx val="144"/>
          <c:order val="24"/>
          <c:tx>
            <c:strRef>
              <c:f>ChartMaker!$BP$1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ChartMaker!$FH$2:$FH$25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ChartMaker!$FI$2:$FI$25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ChartMaker!$FJ$2:$FJ$25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E3-4B82-4243-A2CB-4234CE356BFE}"/>
            </c:ext>
          </c:extLst>
        </c:ser>
        <c:ser>
          <c:idx val="145"/>
          <c:order val="25"/>
          <c:tx>
            <c:strRef>
              <c:f>ChartMaker!$I$1</c:f>
              <c:strCache>
                <c:ptCount val="1"/>
                <c:pt idx="0">
                  <c:v>Cell-Free Blends</c:v>
                </c:pt>
              </c:strCache>
            </c:strRef>
          </c:tx>
          <c:spPr>
            <a:gradFill flip="none" rotWithShape="1">
              <a:gsLst>
                <a:gs pos="0">
                  <a:schemeClr val="accent6"/>
                </a:gs>
                <a:gs pos="54000">
                  <a:schemeClr val="accent1">
                    <a:tint val="44500"/>
                    <a:satMod val="160000"/>
                  </a:schemeClr>
                </a:gs>
                <a:gs pos="100000">
                  <a:srgbClr val="7030A0"/>
                </a:gs>
              </a:gsLst>
              <a:path path="circle">
                <a:fillToRect r="100000" b="100000"/>
              </a:path>
              <a:tileRect l="-100000" t="-100000"/>
            </a:gradFill>
            <a:ln>
              <a:noFill/>
            </a:ln>
            <a:effectLst/>
          </c:spPr>
          <c:invertIfNegative val="0"/>
          <c:xVal>
            <c:numRef>
              <c:f>ChartMaker!$J$2:$J$25</c:f>
              <c:numCache>
                <c:formatCode>General</c:formatCode>
                <c:ptCount val="24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</c:numCache>
            </c:numRef>
          </c:xVal>
          <c:yVal>
            <c:numRef>
              <c:f>ChartMaker!$K$2:$K$25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6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</c:numCache>
            </c:numRef>
          </c:yVal>
          <c:bubbleSize>
            <c:numRef>
              <c:f>ChartMaker!$L$2:$L$25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E4-4B82-4243-A2CB-4234CE356BFE}"/>
            </c:ext>
          </c:extLst>
        </c:ser>
        <c:ser>
          <c:idx val="146"/>
          <c:order val="26"/>
          <c:tx>
            <c:strRef>
              <c:f>ChartMaker!$O$1</c:f>
              <c:strCache>
                <c:ptCount val="1"/>
                <c:pt idx="0">
                  <c:v>Controls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xVal>
            <c:numRef>
              <c:f>ChartMaker!$P$2:$P$25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</c:numCache>
            </c:numRef>
          </c:xVal>
          <c:yVal>
            <c:numRef>
              <c:f>ChartMaker!$Q$2:$Q$25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yVal>
          <c:bubbleSize>
            <c:numRef>
              <c:f>ChartMaker!$R$2:$R$25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E5-4B82-4243-A2CB-4234CE356BFE}"/>
            </c:ext>
          </c:extLst>
        </c:ser>
        <c:ser>
          <c:idx val="147"/>
          <c:order val="27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xVal>
            <c:numRef>
              <c:f>ChartMaker!$V$2:$V$25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ChartMaker!$W$2:$W$25</c:f>
              <c:numCache>
                <c:formatCode>General</c:formatCode>
                <c:ptCount val="24"/>
                <c:pt idx="0">
                  <c:v>6</c:v>
                </c:pt>
                <c:pt idx="1">
                  <c:v>5</c:v>
                </c:pt>
              </c:numCache>
            </c:numRef>
          </c:yVal>
          <c:bubbleSize>
            <c:numRef>
              <c:f>ChartMaker!$X$2:$X$25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E6-4B82-4243-A2CB-4234CE356BFE}"/>
            </c:ext>
          </c:extLst>
        </c:ser>
        <c:ser>
          <c:idx val="148"/>
          <c:order val="28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rgbClr val="2F528F"/>
            </a:solidFill>
            <a:ln>
              <a:solidFill>
                <a:schemeClr val="accent3"/>
              </a:solidFill>
            </a:ln>
            <a:effectLst/>
          </c:spPr>
          <c:invertIfNegative val="0"/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ChartMaker!$AC$2:$AC$25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yVal>
          <c:bubbleSize>
            <c:numRef>
              <c:f>ChartMaker!$AD$2:$AD$25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E7-4B82-4243-A2CB-4234CE356BFE}"/>
            </c:ext>
          </c:extLst>
        </c:ser>
        <c:ser>
          <c:idx val="149"/>
          <c:order val="29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CE9-4B82-4243-A2CB-4234CE356BFE}"/>
              </c:ext>
            </c:extLst>
          </c:dPt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ChartMaker!$AI$2:$AI$25</c:f>
              <c:numCache>
                <c:formatCode>General</c:formatCode>
                <c:ptCount val="24"/>
                <c:pt idx="0">
                  <c:v>4</c:v>
                </c:pt>
              </c:numCache>
            </c:numRef>
          </c:yVal>
          <c:bubbleSize>
            <c:numRef>
              <c:f>ChartMaker!$AJ$2:$AJ$25</c:f>
              <c:numCache>
                <c:formatCode>General</c:formatCode>
                <c:ptCount val="24"/>
                <c:pt idx="0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E8-4B82-4243-A2CB-4234CE356BFE}"/>
            </c:ext>
          </c:extLst>
        </c:ser>
        <c:ser>
          <c:idx val="150"/>
          <c:order val="30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xVal>
            <c:numRef>
              <c:f>ChartMaker!$AN$2:$AN$49</c:f>
              <c:numCache>
                <c:formatCode>General</c:formatCode>
                <c:ptCount val="48"/>
                <c:pt idx="0">
                  <c:v>9</c:v>
                </c:pt>
                <c:pt idx="1">
                  <c:v>11</c:v>
                </c:pt>
                <c:pt idx="2">
                  <c:v>9</c:v>
                </c:pt>
                <c:pt idx="3">
                  <c:v>11</c:v>
                </c:pt>
                <c:pt idx="4">
                  <c:v>9</c:v>
                </c:pt>
                <c:pt idx="5">
                  <c:v>11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11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  <c:pt idx="24">
                  <c:v>9</c:v>
                </c:pt>
                <c:pt idx="25">
                  <c:v>11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11</c:v>
                </c:pt>
                <c:pt idx="36">
                  <c:v>1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11</c:v>
                </c:pt>
                <c:pt idx="46">
                  <c:v>9</c:v>
                </c:pt>
                <c:pt idx="47">
                  <c:v>11</c:v>
                </c:pt>
              </c:numCache>
            </c:numRef>
          </c:xVal>
          <c:yVal>
            <c:numRef>
              <c:f>ChartMaker!$AO$2:$AO$49</c:f>
              <c:numCache>
                <c:formatCode>General</c:formatCode>
                <c:ptCount val="48"/>
                <c:pt idx="0">
                  <c:v>8</c:v>
                </c:pt>
                <c:pt idx="1">
                  <c:v>8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</c:numCache>
            </c:numRef>
          </c:yVal>
          <c:bubbleSize>
            <c:numRef>
              <c:f>ChartMaker!$AP$2:$AP$49</c:f>
              <c:numCache>
                <c:formatCode>General</c:formatCode>
                <c:ptCount val="4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EA-4B82-4243-A2CB-4234CE356BFE}"/>
            </c:ext>
          </c:extLst>
        </c:ser>
        <c:ser>
          <c:idx val="151"/>
          <c:order val="31"/>
          <c:tx>
            <c:strRef>
              <c:f>ChartMaker!$AS$1</c:f>
              <c:strCache>
                <c:ptCount val="1"/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dPt>
            <c:idx val="6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CEC-4B82-4243-A2CB-4234CE356BFE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CED-4B82-4243-A2CB-4234CE356BFE}"/>
              </c:ext>
            </c:extLst>
          </c:dPt>
          <c:xVal>
            <c:numRef>
              <c:f>ChartMaker!$BT$2:$BT$25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ChartMaker!$BU$2:$BU$25</c:f>
              <c:numCache>
                <c:formatCode>General</c:formatCode>
                <c:ptCount val="24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ChartMaker!$BV$2:$BV$25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EB-4B82-4243-A2CB-4234CE356BFE}"/>
            </c:ext>
          </c:extLst>
        </c:ser>
        <c:ser>
          <c:idx val="152"/>
          <c:order val="32"/>
          <c:tx>
            <c:strRef>
              <c:f>ChartMaker!$AT$1</c:f>
              <c:strCache>
                <c:ptCount val="1"/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25400">
              <a:noFill/>
            </a:ln>
          </c:spPr>
          <c:invertIfNegative val="0"/>
          <c:xVal>
            <c:numRef>
              <c:f>ChartMaker!$BX$2:$BX$25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ChartMaker!$BY$2:$BY$25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ChartMaker!$BZ$2:$BZ$25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EE-4B82-4243-A2CB-4234CE356BFE}"/>
            </c:ext>
          </c:extLst>
        </c:ser>
        <c:ser>
          <c:idx val="153"/>
          <c:order val="33"/>
          <c:tx>
            <c:strRef>
              <c:f>ChartMaker!$AU$1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ChartMaker!$CB$2:$CB$25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ChartMaker!$CC$2:$CC$25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ChartMaker!$CD$2:$CD$25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EF-4B82-4243-A2CB-4234CE356BFE}"/>
            </c:ext>
          </c:extLst>
        </c:ser>
        <c:ser>
          <c:idx val="154"/>
          <c:order val="34"/>
          <c:tx>
            <c:strRef>
              <c:f>ChartMaker!$AV$1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ChartMaker!$CF$2:$CF$25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ChartMaker!$CG$2:$CG$25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ChartMaker!$CH$2:$CH$25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F0-4B82-4243-A2CB-4234CE356BFE}"/>
            </c:ext>
          </c:extLst>
        </c:ser>
        <c:ser>
          <c:idx val="155"/>
          <c:order val="35"/>
          <c:tx>
            <c:strRef>
              <c:f>ChartMaker!$AW$1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ChartMaker!$CJ$2:$CJ$25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ChartMaker!$CK$2:$CK$25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ChartMaker!$CL$2:$CL$25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F1-4B82-4243-A2CB-4234CE356BFE}"/>
            </c:ext>
          </c:extLst>
        </c:ser>
        <c:ser>
          <c:idx val="156"/>
          <c:order val="36"/>
          <c:tx>
            <c:strRef>
              <c:f>ChartMaker!$AX$1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ChartMaker!$CN$2:$CN$25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ChartMaker!$CO$2:$CO$25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ChartMaker!$CP$2:$CP$25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F2-4B82-4243-A2CB-4234CE356BFE}"/>
            </c:ext>
          </c:extLst>
        </c:ser>
        <c:ser>
          <c:idx val="157"/>
          <c:order val="37"/>
          <c:tx>
            <c:strRef>
              <c:f>ChartMaker!$AY$1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ChartMaker!$CR$2:$CR$25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ChartMaker!$CS$2:$CS$25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ChartMaker!$CT$2:$CT$25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F3-4B82-4243-A2CB-4234CE356BFE}"/>
            </c:ext>
          </c:extLst>
        </c:ser>
        <c:ser>
          <c:idx val="158"/>
          <c:order val="38"/>
          <c:tx>
            <c:strRef>
              <c:f>ChartMaker!$AZ$1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ChartMaker!$CV$2:$CV$25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ChartMaker!$CW$2:$CW$25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ChartMaker!$CX$2:$CX$25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F4-4B82-4243-A2CB-4234CE356BFE}"/>
            </c:ext>
          </c:extLst>
        </c:ser>
        <c:ser>
          <c:idx val="159"/>
          <c:order val="39"/>
          <c:tx>
            <c:strRef>
              <c:f>ChartMaker!$BA$1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ChartMaker!$CZ$2:$CZ$25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ChartMaker!$DA$2:$DA$25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ChartMaker!$DB$2:$DB$25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F5-4B82-4243-A2CB-4234CE356BFE}"/>
            </c:ext>
          </c:extLst>
        </c:ser>
        <c:ser>
          <c:idx val="160"/>
          <c:order val="40"/>
          <c:tx>
            <c:strRef>
              <c:f>ChartMaker!$BB$1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ChartMaker!$DD$2:$DD$25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ChartMaker!$DE$2:$DE$25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ChartMaker!$DF$2:$DF$25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F6-4B82-4243-A2CB-4234CE356BFE}"/>
            </c:ext>
          </c:extLst>
        </c:ser>
        <c:ser>
          <c:idx val="161"/>
          <c:order val="41"/>
          <c:tx>
            <c:strRef>
              <c:f>ChartMaker!$BC$1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ChartMaker!$DH$2:$DH$25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ChartMaker!$DI$2:$DI$25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ChartMaker!$DJ$2:$DJ$25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F7-4B82-4243-A2CB-4234CE356BFE}"/>
            </c:ext>
          </c:extLst>
        </c:ser>
        <c:ser>
          <c:idx val="162"/>
          <c:order val="42"/>
          <c:tx>
            <c:strRef>
              <c:f>ChartMaker!$BD$1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dPt>
            <c:idx val="11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CF9-4B82-4243-A2CB-4234CE356BFE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CFA-4B82-4243-A2CB-4234CE356BFE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CFB-4B82-4243-A2CB-4234CE356BFE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CFC-4B82-4243-A2CB-4234CE356BFE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CFD-4B82-4243-A2CB-4234CE356BFE}"/>
              </c:ext>
            </c:extLst>
          </c:dPt>
          <c:xVal>
            <c:numRef>
              <c:f>ChartMaker!$DL$2:$DL$25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</c:numCache>
            </c:numRef>
          </c:xVal>
          <c:yVal>
            <c:numRef>
              <c:f>ChartMaker!$DM$2:$DM$25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</c:numCache>
            </c:numRef>
          </c:yVal>
          <c:bubbleSize>
            <c:numRef>
              <c:f>ChartMaker!$DN$2:$DN$25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F8-4B82-4243-A2CB-4234CE356BFE}"/>
            </c:ext>
          </c:extLst>
        </c:ser>
        <c:ser>
          <c:idx val="163"/>
          <c:order val="43"/>
          <c:tx>
            <c:strRef>
              <c:f>ChartMaker!$BE$1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ChartMaker!$DP$2:$DP$25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ChartMaker!$DQ$2:$DQ$25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ChartMaker!$DR$2:$DR$25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FE-4B82-4243-A2CB-4234CE356BFE}"/>
            </c:ext>
          </c:extLst>
        </c:ser>
        <c:ser>
          <c:idx val="164"/>
          <c:order val="44"/>
          <c:tx>
            <c:strRef>
              <c:f>ChartMaker!$BF$1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ChartMaker!$DT$2:$DT$25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ChartMaker!$DU$2:$DU$25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ChartMaker!$DV$2:$DV$25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CFF-4B82-4243-A2CB-4234CE356BFE}"/>
            </c:ext>
          </c:extLst>
        </c:ser>
        <c:ser>
          <c:idx val="165"/>
          <c:order val="45"/>
          <c:tx>
            <c:strRef>
              <c:f>ChartMaker!$BG$1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ChartMaker!$DX$2:$DX$25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ChartMaker!$DY$2:$DY$25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ChartMaker!$DZ$2:$DZ$25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00-4B82-4243-A2CB-4234CE356BFE}"/>
            </c:ext>
          </c:extLst>
        </c:ser>
        <c:ser>
          <c:idx val="166"/>
          <c:order val="46"/>
          <c:tx>
            <c:strRef>
              <c:f>ChartMaker!$BH$1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ChartMaker!$EB$2:$EB$25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ChartMaker!$EC$2:$EC$25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ChartMaker!$ED$2:$ED$25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01-4B82-4243-A2CB-4234CE356BFE}"/>
            </c:ext>
          </c:extLst>
        </c:ser>
        <c:ser>
          <c:idx val="167"/>
          <c:order val="47"/>
          <c:tx>
            <c:strRef>
              <c:f>ChartMaker!$BI$1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ChartMaker!$EF$2:$EF$25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ChartMaker!$EG$2:$EG$25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ChartMaker!$EH$2:$EH$25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02-4B82-4243-A2CB-4234CE356BFE}"/>
            </c:ext>
          </c:extLst>
        </c:ser>
        <c:ser>
          <c:idx val="168"/>
          <c:order val="48"/>
          <c:tx>
            <c:strRef>
              <c:f>ChartMaker!$BJ$1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ChartMaker!$EJ$2:$EJ$25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ChartMaker!$EK$2:$EK$25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ChartMaker!$EL$2:$EL$25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03-4B82-4243-A2CB-4234CE356BFE}"/>
            </c:ext>
          </c:extLst>
        </c:ser>
        <c:ser>
          <c:idx val="169"/>
          <c:order val="49"/>
          <c:tx>
            <c:strRef>
              <c:f>ChartMaker!$BK$1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ChartMaker!$EN$2:$EN$25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ChartMaker!$EO$2:$EO$25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ChartMaker!$EP$2:$EP$25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04-4B82-4243-A2CB-4234CE356BFE}"/>
            </c:ext>
          </c:extLst>
        </c:ser>
        <c:ser>
          <c:idx val="170"/>
          <c:order val="50"/>
          <c:tx>
            <c:strRef>
              <c:f>ChartMaker!$BL$1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ChartMaker!$ER$2:$ER$25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ChartMaker!$ES$2:$ES$25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ChartMaker!$ET$2:$ET$25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05-4B82-4243-A2CB-4234CE356BFE}"/>
            </c:ext>
          </c:extLst>
        </c:ser>
        <c:ser>
          <c:idx val="171"/>
          <c:order val="51"/>
          <c:tx>
            <c:strRef>
              <c:f>ChartMaker!$BM$1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ChartMaker!$EV$2:$EV$25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ChartMaker!$EW$2:$EW$25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ChartMaker!$EX$2:$EX$25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06-4B82-4243-A2CB-4234CE356BFE}"/>
            </c:ext>
          </c:extLst>
        </c:ser>
        <c:ser>
          <c:idx val="172"/>
          <c:order val="52"/>
          <c:tx>
            <c:strRef>
              <c:f>ChartMaker!$BN$1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ChartMaker!$EZ$2:$EZ$25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ChartMaker!$FA$2:$FA$25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ChartMaker!$FB$2:$FB$25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07-4B82-4243-A2CB-4234CE356BFE}"/>
            </c:ext>
          </c:extLst>
        </c:ser>
        <c:ser>
          <c:idx val="173"/>
          <c:order val="53"/>
          <c:tx>
            <c:strRef>
              <c:f>ChartMaker!$BO$1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ChartMaker!$FD$2:$FD$25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ChartMaker!$FE$2:$FE$25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ChartMaker!$FF$2:$FF$25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08-4B82-4243-A2CB-4234CE356BFE}"/>
            </c:ext>
          </c:extLst>
        </c:ser>
        <c:ser>
          <c:idx val="174"/>
          <c:order val="54"/>
          <c:tx>
            <c:strRef>
              <c:f>ChartMaker!$BP$1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ChartMaker!$FH$2:$FH$25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ChartMaker!$FI$2:$FI$25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ChartMaker!$FJ$2:$FJ$25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09-4B82-4243-A2CB-4234CE356BFE}"/>
            </c:ext>
          </c:extLst>
        </c:ser>
        <c:ser>
          <c:idx val="175"/>
          <c:order val="55"/>
          <c:tx>
            <c:strRef>
              <c:f>ChartMaker!$I$1</c:f>
              <c:strCache>
                <c:ptCount val="1"/>
                <c:pt idx="0">
                  <c:v>Cell-Free Blends</c:v>
                </c:pt>
              </c:strCache>
            </c:strRef>
          </c:tx>
          <c:spPr>
            <a:gradFill flip="none" rotWithShape="1">
              <a:gsLst>
                <a:gs pos="0">
                  <a:schemeClr val="accent6"/>
                </a:gs>
                <a:gs pos="54000">
                  <a:schemeClr val="accent1">
                    <a:tint val="44500"/>
                    <a:satMod val="160000"/>
                  </a:schemeClr>
                </a:gs>
                <a:gs pos="100000">
                  <a:srgbClr val="7030A0"/>
                </a:gs>
              </a:gsLst>
              <a:path path="circle">
                <a:fillToRect r="100000" b="100000"/>
              </a:path>
              <a:tileRect l="-100000" t="-100000"/>
            </a:gradFill>
            <a:ln>
              <a:noFill/>
            </a:ln>
            <a:effectLst/>
          </c:spPr>
          <c:invertIfNegative val="0"/>
          <c:xVal>
            <c:numRef>
              <c:f>ChartMaker!$J$2:$J$25</c:f>
              <c:numCache>
                <c:formatCode>General</c:formatCode>
                <c:ptCount val="24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</c:numCache>
            </c:numRef>
          </c:xVal>
          <c:yVal>
            <c:numRef>
              <c:f>ChartMaker!$K$2:$K$25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6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</c:numCache>
            </c:numRef>
          </c:yVal>
          <c:bubbleSize>
            <c:numRef>
              <c:f>ChartMaker!$L$2:$L$25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0A-4B82-4243-A2CB-4234CE356BFE}"/>
            </c:ext>
          </c:extLst>
        </c:ser>
        <c:ser>
          <c:idx val="176"/>
          <c:order val="56"/>
          <c:tx>
            <c:strRef>
              <c:f>ChartMaker!$O$1</c:f>
              <c:strCache>
                <c:ptCount val="1"/>
                <c:pt idx="0">
                  <c:v>Controls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xVal>
            <c:numRef>
              <c:f>ChartMaker!$P$2:$P$25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</c:numCache>
            </c:numRef>
          </c:xVal>
          <c:yVal>
            <c:numRef>
              <c:f>ChartMaker!$Q$2:$Q$25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yVal>
          <c:bubbleSize>
            <c:numRef>
              <c:f>ChartMaker!$R$2:$R$25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0B-4B82-4243-A2CB-4234CE356BFE}"/>
            </c:ext>
          </c:extLst>
        </c:ser>
        <c:ser>
          <c:idx val="177"/>
          <c:order val="57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D0D-4B82-4243-A2CB-4234CE356BFE}"/>
              </c:ext>
            </c:extLst>
          </c:dPt>
          <c:xVal>
            <c:numRef>
              <c:f>ChartMaker!$V$2:$V$25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ChartMaker!$W$2:$W$25</c:f>
              <c:numCache>
                <c:formatCode>General</c:formatCode>
                <c:ptCount val="24"/>
                <c:pt idx="0">
                  <c:v>6</c:v>
                </c:pt>
                <c:pt idx="1">
                  <c:v>5</c:v>
                </c:pt>
              </c:numCache>
            </c:numRef>
          </c:yVal>
          <c:bubbleSize>
            <c:numRef>
              <c:f>ChartMaker!$X$2:$X$25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0C-4B82-4243-A2CB-4234CE356BFE}"/>
            </c:ext>
          </c:extLst>
        </c:ser>
        <c:ser>
          <c:idx val="178"/>
          <c:order val="58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rgbClr val="2F528F"/>
            </a:solidFill>
            <a:ln>
              <a:solidFill>
                <a:schemeClr val="accent3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2"/>
              </a:solidFill>
              <a:ln>
                <a:solidFill>
                  <a:schemeClr val="accent3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F-4B82-4243-A2CB-4234CE356BFE}"/>
              </c:ext>
            </c:extLst>
          </c:dPt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ChartMaker!$AC$2:$AC$25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yVal>
          <c:bubbleSize>
            <c:numRef>
              <c:f>ChartMaker!$AD$2:$AD$25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0E-4B82-4243-A2CB-4234CE356BFE}"/>
            </c:ext>
          </c:extLst>
        </c:ser>
        <c:ser>
          <c:idx val="179"/>
          <c:order val="59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ChartMaker!$AI$2:$AI$25</c:f>
              <c:numCache>
                <c:formatCode>General</c:formatCode>
                <c:ptCount val="24"/>
                <c:pt idx="0">
                  <c:v>4</c:v>
                </c:pt>
              </c:numCache>
            </c:numRef>
          </c:yVal>
          <c:bubbleSize>
            <c:numRef>
              <c:f>ChartMaker!$AJ$2:$AJ$25</c:f>
              <c:numCache>
                <c:formatCode>General</c:formatCode>
                <c:ptCount val="24"/>
                <c:pt idx="0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10-4B82-4243-A2CB-4234CE356BFE}"/>
            </c:ext>
          </c:extLst>
        </c:ser>
        <c:ser>
          <c:idx val="180"/>
          <c:order val="60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xVal>
            <c:numRef>
              <c:f>ChartMaker!$AN$2:$AN$49</c:f>
              <c:numCache>
                <c:formatCode>General</c:formatCode>
                <c:ptCount val="48"/>
                <c:pt idx="0">
                  <c:v>9</c:v>
                </c:pt>
                <c:pt idx="1">
                  <c:v>11</c:v>
                </c:pt>
                <c:pt idx="2">
                  <c:v>9</c:v>
                </c:pt>
                <c:pt idx="3">
                  <c:v>11</c:v>
                </c:pt>
                <c:pt idx="4">
                  <c:v>9</c:v>
                </c:pt>
                <c:pt idx="5">
                  <c:v>11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11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  <c:pt idx="24">
                  <c:v>9</c:v>
                </c:pt>
                <c:pt idx="25">
                  <c:v>11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11</c:v>
                </c:pt>
                <c:pt idx="36">
                  <c:v>1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11</c:v>
                </c:pt>
                <c:pt idx="46">
                  <c:v>9</c:v>
                </c:pt>
                <c:pt idx="47">
                  <c:v>11</c:v>
                </c:pt>
              </c:numCache>
            </c:numRef>
          </c:xVal>
          <c:yVal>
            <c:numRef>
              <c:f>ChartMaker!$AO$2:$AO$49</c:f>
              <c:numCache>
                <c:formatCode>General</c:formatCode>
                <c:ptCount val="48"/>
                <c:pt idx="0">
                  <c:v>8</c:v>
                </c:pt>
                <c:pt idx="1">
                  <c:v>8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</c:numCache>
            </c:numRef>
          </c:yVal>
          <c:bubbleSize>
            <c:numRef>
              <c:f>ChartMaker!$AP$2:$AP$49</c:f>
              <c:numCache>
                <c:formatCode>General</c:formatCode>
                <c:ptCount val="4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11-4B82-4243-A2CB-4234CE356BFE}"/>
            </c:ext>
          </c:extLst>
        </c:ser>
        <c:ser>
          <c:idx val="181"/>
          <c:order val="61"/>
          <c:tx>
            <c:strRef>
              <c:f>ChartMaker!$AS$1</c:f>
              <c:strCache>
                <c:ptCount val="1"/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xVal>
            <c:numRef>
              <c:f>ChartMaker!$BT$2:$BT$25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ChartMaker!$BU$2:$BU$25</c:f>
              <c:numCache>
                <c:formatCode>General</c:formatCode>
                <c:ptCount val="24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ChartMaker!$BV$2:$BV$25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12-4B82-4243-A2CB-4234CE356BFE}"/>
            </c:ext>
          </c:extLst>
        </c:ser>
        <c:ser>
          <c:idx val="182"/>
          <c:order val="62"/>
          <c:tx>
            <c:strRef>
              <c:f>ChartMaker!$AT$1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ChartMaker!$BX$2:$BX$25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ChartMaker!$BY$2:$BY$25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ChartMaker!$BZ$2:$BZ$25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13-4B82-4243-A2CB-4234CE356BFE}"/>
            </c:ext>
          </c:extLst>
        </c:ser>
        <c:ser>
          <c:idx val="183"/>
          <c:order val="63"/>
          <c:tx>
            <c:strRef>
              <c:f>ChartMaker!$AU$1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ChartMaker!$CB$2:$CB$25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ChartMaker!$CC$2:$CC$25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ChartMaker!$CD$2:$CD$25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14-4B82-4243-A2CB-4234CE356BFE}"/>
            </c:ext>
          </c:extLst>
        </c:ser>
        <c:ser>
          <c:idx val="184"/>
          <c:order val="64"/>
          <c:tx>
            <c:strRef>
              <c:f>ChartMaker!$AV$1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ChartMaker!$CF$2:$CF$25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ChartMaker!$CG$2:$CG$25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ChartMaker!$CH$2:$CH$25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15-4B82-4243-A2CB-4234CE356BFE}"/>
            </c:ext>
          </c:extLst>
        </c:ser>
        <c:ser>
          <c:idx val="185"/>
          <c:order val="65"/>
          <c:tx>
            <c:strRef>
              <c:f>ChartMaker!$AW$1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ChartMaker!$CJ$2:$CJ$25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ChartMaker!$CK$2:$CK$25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ChartMaker!$CL$2:$CL$25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16-4B82-4243-A2CB-4234CE356BFE}"/>
            </c:ext>
          </c:extLst>
        </c:ser>
        <c:ser>
          <c:idx val="186"/>
          <c:order val="66"/>
          <c:tx>
            <c:strRef>
              <c:f>ChartMaker!$AX$1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ChartMaker!$CN$2:$CN$25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ChartMaker!$CO$2:$CO$25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ChartMaker!$CP$2:$CP$25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17-4B82-4243-A2CB-4234CE356BFE}"/>
            </c:ext>
          </c:extLst>
        </c:ser>
        <c:ser>
          <c:idx val="187"/>
          <c:order val="67"/>
          <c:tx>
            <c:strRef>
              <c:f>ChartMaker!$AY$1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ChartMaker!$CR$2:$CR$25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ChartMaker!$CS$2:$CS$25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ChartMaker!$CT$2:$CT$25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18-4B82-4243-A2CB-4234CE356BFE}"/>
            </c:ext>
          </c:extLst>
        </c:ser>
        <c:ser>
          <c:idx val="188"/>
          <c:order val="68"/>
          <c:tx>
            <c:strRef>
              <c:f>ChartMaker!$AZ$1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ChartMaker!$CV$2:$CV$25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ChartMaker!$CW$2:$CW$25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ChartMaker!$CX$2:$CX$25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19-4B82-4243-A2CB-4234CE356BFE}"/>
            </c:ext>
          </c:extLst>
        </c:ser>
        <c:ser>
          <c:idx val="189"/>
          <c:order val="69"/>
          <c:tx>
            <c:strRef>
              <c:f>ChartMaker!$BA$1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ChartMaker!$CZ$2:$CZ$25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ChartMaker!$DA$2:$DA$25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ChartMaker!$DB$2:$DB$25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1A-4B82-4243-A2CB-4234CE356BFE}"/>
            </c:ext>
          </c:extLst>
        </c:ser>
        <c:ser>
          <c:idx val="190"/>
          <c:order val="70"/>
          <c:tx>
            <c:strRef>
              <c:f>ChartMaker!$BB$1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ChartMaker!$DD$2:$DD$25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ChartMaker!$DE$2:$DE$25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ChartMaker!$DF$2:$DF$25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1B-4B82-4243-A2CB-4234CE356BFE}"/>
            </c:ext>
          </c:extLst>
        </c:ser>
        <c:ser>
          <c:idx val="191"/>
          <c:order val="71"/>
          <c:tx>
            <c:strRef>
              <c:f>ChartMaker!$BC$1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ChartMaker!$DH$2:$DH$25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ChartMaker!$DI$2:$DI$25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ChartMaker!$DJ$2:$DJ$25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1C-4B82-4243-A2CB-4234CE356BFE}"/>
            </c:ext>
          </c:extLst>
        </c:ser>
        <c:ser>
          <c:idx val="192"/>
          <c:order val="72"/>
          <c:tx>
            <c:strRef>
              <c:f>ChartMaker!$BD$1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ChartMaker!$DL$2:$DL$25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</c:numCache>
            </c:numRef>
          </c:xVal>
          <c:yVal>
            <c:numRef>
              <c:f>ChartMaker!$DM$2:$DM$25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</c:numCache>
            </c:numRef>
          </c:yVal>
          <c:bubbleSize>
            <c:numRef>
              <c:f>ChartMaker!$DN$2:$DN$25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1D-4B82-4243-A2CB-4234CE356BFE}"/>
            </c:ext>
          </c:extLst>
        </c:ser>
        <c:ser>
          <c:idx val="193"/>
          <c:order val="73"/>
          <c:tx>
            <c:strRef>
              <c:f>ChartMaker!$BE$1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ChartMaker!$DP$2:$DP$25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ChartMaker!$DQ$2:$DQ$25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ChartMaker!$DR$2:$DR$25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1E-4B82-4243-A2CB-4234CE356BFE}"/>
            </c:ext>
          </c:extLst>
        </c:ser>
        <c:ser>
          <c:idx val="194"/>
          <c:order val="74"/>
          <c:tx>
            <c:strRef>
              <c:f>ChartMaker!$BF$1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ChartMaker!$DT$2:$DT$25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ChartMaker!$DU$2:$DU$25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ChartMaker!$DV$2:$DV$25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1F-4B82-4243-A2CB-4234CE356BFE}"/>
            </c:ext>
          </c:extLst>
        </c:ser>
        <c:ser>
          <c:idx val="195"/>
          <c:order val="75"/>
          <c:tx>
            <c:strRef>
              <c:f>ChartMaker!$BG$1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ChartMaker!$DX$2:$DX$25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ChartMaker!$DY$2:$DY$25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ChartMaker!$DZ$2:$DZ$25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20-4B82-4243-A2CB-4234CE356BFE}"/>
            </c:ext>
          </c:extLst>
        </c:ser>
        <c:ser>
          <c:idx val="196"/>
          <c:order val="76"/>
          <c:tx>
            <c:strRef>
              <c:f>ChartMaker!$BH$1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ChartMaker!$EB$2:$EB$25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ChartMaker!$EC$2:$EC$25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ChartMaker!$ED$2:$ED$25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21-4B82-4243-A2CB-4234CE356BFE}"/>
            </c:ext>
          </c:extLst>
        </c:ser>
        <c:ser>
          <c:idx val="197"/>
          <c:order val="77"/>
          <c:tx>
            <c:strRef>
              <c:f>ChartMaker!$BI$1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ChartMaker!$EF$2:$EF$25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ChartMaker!$EG$2:$EG$25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ChartMaker!$EH$2:$EH$25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22-4B82-4243-A2CB-4234CE356BFE}"/>
            </c:ext>
          </c:extLst>
        </c:ser>
        <c:ser>
          <c:idx val="198"/>
          <c:order val="78"/>
          <c:tx>
            <c:strRef>
              <c:f>ChartMaker!$BJ$1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ChartMaker!$EJ$2:$EJ$25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ChartMaker!$EK$2:$EK$25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ChartMaker!$EL$2:$EL$25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23-4B82-4243-A2CB-4234CE356BFE}"/>
            </c:ext>
          </c:extLst>
        </c:ser>
        <c:ser>
          <c:idx val="199"/>
          <c:order val="79"/>
          <c:tx>
            <c:strRef>
              <c:f>ChartMaker!$BK$1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ChartMaker!$EN$2:$EN$25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ChartMaker!$EO$2:$EO$25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ChartMaker!$EP$2:$EP$25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24-4B82-4243-A2CB-4234CE356BFE}"/>
            </c:ext>
          </c:extLst>
        </c:ser>
        <c:ser>
          <c:idx val="200"/>
          <c:order val="80"/>
          <c:tx>
            <c:strRef>
              <c:f>ChartMaker!$BL$1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ChartMaker!$ER$2:$ER$25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ChartMaker!$ES$2:$ES$25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ChartMaker!$ET$2:$ET$25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25-4B82-4243-A2CB-4234CE356BFE}"/>
            </c:ext>
          </c:extLst>
        </c:ser>
        <c:ser>
          <c:idx val="201"/>
          <c:order val="81"/>
          <c:tx>
            <c:strRef>
              <c:f>ChartMaker!$BM$1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ChartMaker!$EV$2:$EV$25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ChartMaker!$EW$2:$EW$25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ChartMaker!$EX$2:$EX$25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26-4B82-4243-A2CB-4234CE356BFE}"/>
            </c:ext>
          </c:extLst>
        </c:ser>
        <c:ser>
          <c:idx val="202"/>
          <c:order val="82"/>
          <c:tx>
            <c:strRef>
              <c:f>ChartMaker!$BN$1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ChartMaker!$EZ$2:$EZ$25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ChartMaker!$FA$2:$FA$25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ChartMaker!$FB$2:$FB$25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27-4B82-4243-A2CB-4234CE356BFE}"/>
            </c:ext>
          </c:extLst>
        </c:ser>
        <c:ser>
          <c:idx val="203"/>
          <c:order val="83"/>
          <c:tx>
            <c:strRef>
              <c:f>ChartMaker!$BO$1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ChartMaker!$FD$2:$FD$25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ChartMaker!$FE$2:$FE$25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ChartMaker!$FF$2:$FF$25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28-4B82-4243-A2CB-4234CE356BFE}"/>
            </c:ext>
          </c:extLst>
        </c:ser>
        <c:ser>
          <c:idx val="204"/>
          <c:order val="84"/>
          <c:tx>
            <c:strRef>
              <c:f>ChartMaker!$BP$1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ChartMaker!$FH$2:$FH$25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ChartMaker!$FI$2:$FI$25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ChartMaker!$FJ$2:$FJ$25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29-4B82-4243-A2CB-4234CE356BFE}"/>
            </c:ext>
          </c:extLst>
        </c:ser>
        <c:ser>
          <c:idx val="205"/>
          <c:order val="85"/>
          <c:tx>
            <c:strRef>
              <c:f>ChartMaker!$I$1</c:f>
              <c:strCache>
                <c:ptCount val="1"/>
                <c:pt idx="0">
                  <c:v>Cell-Free Blends</c:v>
                </c:pt>
              </c:strCache>
            </c:strRef>
          </c:tx>
          <c:spPr>
            <a:gradFill flip="none" rotWithShape="1">
              <a:gsLst>
                <a:gs pos="0">
                  <a:schemeClr val="accent6"/>
                </a:gs>
                <a:gs pos="54000">
                  <a:schemeClr val="accent1">
                    <a:tint val="44500"/>
                    <a:satMod val="160000"/>
                  </a:schemeClr>
                </a:gs>
                <a:gs pos="100000">
                  <a:srgbClr val="7030A0"/>
                </a:gs>
              </a:gsLst>
              <a:path path="circle">
                <a:fillToRect r="100000" b="100000"/>
              </a:path>
              <a:tileRect l="-100000" t="-100000"/>
            </a:gradFill>
            <a:ln>
              <a:noFill/>
            </a:ln>
            <a:effectLst/>
          </c:spPr>
          <c:invertIfNegative val="0"/>
          <c:xVal>
            <c:numRef>
              <c:f>ChartMaker!$J$2:$J$25</c:f>
              <c:numCache>
                <c:formatCode>General</c:formatCode>
                <c:ptCount val="24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</c:numCache>
            </c:numRef>
          </c:xVal>
          <c:yVal>
            <c:numRef>
              <c:f>ChartMaker!$K$2:$K$25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6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</c:numCache>
            </c:numRef>
          </c:yVal>
          <c:bubbleSize>
            <c:numRef>
              <c:f>ChartMaker!$L$2:$L$25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2A-4B82-4243-A2CB-4234CE356BFE}"/>
            </c:ext>
          </c:extLst>
        </c:ser>
        <c:ser>
          <c:idx val="206"/>
          <c:order val="86"/>
          <c:tx>
            <c:strRef>
              <c:f>ChartMaker!$O$1</c:f>
              <c:strCache>
                <c:ptCount val="1"/>
                <c:pt idx="0">
                  <c:v>Controls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xVal>
            <c:numRef>
              <c:f>ChartMaker!$P$2:$P$25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</c:numCache>
            </c:numRef>
          </c:xVal>
          <c:yVal>
            <c:numRef>
              <c:f>ChartMaker!$Q$2:$Q$25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yVal>
          <c:bubbleSize>
            <c:numRef>
              <c:f>ChartMaker!$R$2:$R$25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2B-4B82-4243-A2CB-4234CE356BFE}"/>
            </c:ext>
          </c:extLst>
        </c:ser>
        <c:ser>
          <c:idx val="207"/>
          <c:order val="87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xVal>
            <c:numRef>
              <c:f>ChartMaker!$V$2:$V$25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ChartMaker!$W$2:$W$25</c:f>
              <c:numCache>
                <c:formatCode>General</c:formatCode>
                <c:ptCount val="24"/>
                <c:pt idx="0">
                  <c:v>6</c:v>
                </c:pt>
                <c:pt idx="1">
                  <c:v>5</c:v>
                </c:pt>
              </c:numCache>
            </c:numRef>
          </c:yVal>
          <c:bubbleSize>
            <c:numRef>
              <c:f>ChartMaker!$X$2:$X$25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2C-4B82-4243-A2CB-4234CE356BFE}"/>
            </c:ext>
          </c:extLst>
        </c:ser>
        <c:ser>
          <c:idx val="208"/>
          <c:order val="88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rgbClr val="2F528F"/>
            </a:solidFill>
            <a:ln>
              <a:solidFill>
                <a:schemeClr val="accent3"/>
              </a:solidFill>
            </a:ln>
            <a:effectLst/>
          </c:spPr>
          <c:invertIfNegative val="0"/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ChartMaker!$AC$2:$AC$25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yVal>
          <c:bubbleSize>
            <c:numRef>
              <c:f>ChartMaker!$AD$2:$AD$25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2D-4B82-4243-A2CB-4234CE356BFE}"/>
            </c:ext>
          </c:extLst>
        </c:ser>
        <c:ser>
          <c:idx val="209"/>
          <c:order val="89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D2F-4B82-4243-A2CB-4234CE356BFE}"/>
              </c:ext>
            </c:extLst>
          </c:dPt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ChartMaker!$AI$2:$AI$25</c:f>
              <c:numCache>
                <c:formatCode>General</c:formatCode>
                <c:ptCount val="24"/>
                <c:pt idx="0">
                  <c:v>4</c:v>
                </c:pt>
              </c:numCache>
            </c:numRef>
          </c:yVal>
          <c:bubbleSize>
            <c:numRef>
              <c:f>ChartMaker!$AJ$2:$AJ$25</c:f>
              <c:numCache>
                <c:formatCode>General</c:formatCode>
                <c:ptCount val="24"/>
                <c:pt idx="0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2E-4B82-4243-A2CB-4234CE356BFE}"/>
            </c:ext>
          </c:extLst>
        </c:ser>
        <c:ser>
          <c:idx val="210"/>
          <c:order val="90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xVal>
            <c:numRef>
              <c:f>ChartMaker!$AN$2:$AN$49</c:f>
              <c:numCache>
                <c:formatCode>General</c:formatCode>
                <c:ptCount val="48"/>
                <c:pt idx="0">
                  <c:v>9</c:v>
                </c:pt>
                <c:pt idx="1">
                  <c:v>11</c:v>
                </c:pt>
                <c:pt idx="2">
                  <c:v>9</c:v>
                </c:pt>
                <c:pt idx="3">
                  <c:v>11</c:v>
                </c:pt>
                <c:pt idx="4">
                  <c:v>9</c:v>
                </c:pt>
                <c:pt idx="5">
                  <c:v>11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11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  <c:pt idx="24">
                  <c:v>9</c:v>
                </c:pt>
                <c:pt idx="25">
                  <c:v>11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11</c:v>
                </c:pt>
                <c:pt idx="36">
                  <c:v>1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11</c:v>
                </c:pt>
                <c:pt idx="46">
                  <c:v>9</c:v>
                </c:pt>
                <c:pt idx="47">
                  <c:v>11</c:v>
                </c:pt>
              </c:numCache>
            </c:numRef>
          </c:xVal>
          <c:yVal>
            <c:numRef>
              <c:f>ChartMaker!$AO$2:$AO$49</c:f>
              <c:numCache>
                <c:formatCode>General</c:formatCode>
                <c:ptCount val="48"/>
                <c:pt idx="0">
                  <c:v>8</c:v>
                </c:pt>
                <c:pt idx="1">
                  <c:v>8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</c:numCache>
            </c:numRef>
          </c:yVal>
          <c:bubbleSize>
            <c:numRef>
              <c:f>ChartMaker!$AP$2:$AP$49</c:f>
              <c:numCache>
                <c:formatCode>General</c:formatCode>
                <c:ptCount val="4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30-4B82-4243-A2CB-4234CE356BFE}"/>
            </c:ext>
          </c:extLst>
        </c:ser>
        <c:ser>
          <c:idx val="211"/>
          <c:order val="91"/>
          <c:tx>
            <c:strRef>
              <c:f>ChartMaker!$AS$1</c:f>
              <c:strCache>
                <c:ptCount val="1"/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dPt>
            <c:idx val="6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D32-4B82-4243-A2CB-4234CE356BFE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D33-4B82-4243-A2CB-4234CE356BFE}"/>
              </c:ext>
            </c:extLst>
          </c:dPt>
          <c:xVal>
            <c:numRef>
              <c:f>ChartMaker!$BT$2:$BT$25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ChartMaker!$BU$2:$BU$25</c:f>
              <c:numCache>
                <c:formatCode>General</c:formatCode>
                <c:ptCount val="24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ChartMaker!$BV$2:$BV$25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31-4B82-4243-A2CB-4234CE356BFE}"/>
            </c:ext>
          </c:extLst>
        </c:ser>
        <c:ser>
          <c:idx val="212"/>
          <c:order val="92"/>
          <c:tx>
            <c:strRef>
              <c:f>ChartMaker!$AT$1</c:f>
              <c:strCache>
                <c:ptCount val="1"/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25400">
              <a:noFill/>
            </a:ln>
          </c:spPr>
          <c:invertIfNegative val="0"/>
          <c:xVal>
            <c:numRef>
              <c:f>ChartMaker!$BX$2:$BX$25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ChartMaker!$BY$2:$BY$25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ChartMaker!$BZ$2:$BZ$25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34-4B82-4243-A2CB-4234CE356BFE}"/>
            </c:ext>
          </c:extLst>
        </c:ser>
        <c:ser>
          <c:idx val="213"/>
          <c:order val="93"/>
          <c:tx>
            <c:strRef>
              <c:f>ChartMaker!$AU$1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ChartMaker!$CB$2:$CB$25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ChartMaker!$CC$2:$CC$25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ChartMaker!$CD$2:$CD$25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35-4B82-4243-A2CB-4234CE356BFE}"/>
            </c:ext>
          </c:extLst>
        </c:ser>
        <c:ser>
          <c:idx val="214"/>
          <c:order val="94"/>
          <c:tx>
            <c:strRef>
              <c:f>ChartMaker!$AV$1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ChartMaker!$CF$2:$CF$25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ChartMaker!$CG$2:$CG$25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ChartMaker!$CH$2:$CH$25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36-4B82-4243-A2CB-4234CE356BFE}"/>
            </c:ext>
          </c:extLst>
        </c:ser>
        <c:ser>
          <c:idx val="215"/>
          <c:order val="95"/>
          <c:tx>
            <c:strRef>
              <c:f>ChartMaker!$AW$1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ChartMaker!$CJ$2:$CJ$25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ChartMaker!$CK$2:$CK$25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ChartMaker!$CL$2:$CL$25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37-4B82-4243-A2CB-4234CE356BFE}"/>
            </c:ext>
          </c:extLst>
        </c:ser>
        <c:ser>
          <c:idx val="216"/>
          <c:order val="96"/>
          <c:tx>
            <c:strRef>
              <c:f>ChartMaker!$AX$1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ChartMaker!$CN$2:$CN$25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ChartMaker!$CO$2:$CO$25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ChartMaker!$CP$2:$CP$25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38-4B82-4243-A2CB-4234CE356BFE}"/>
            </c:ext>
          </c:extLst>
        </c:ser>
        <c:ser>
          <c:idx val="217"/>
          <c:order val="97"/>
          <c:tx>
            <c:strRef>
              <c:f>ChartMaker!$AY$1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ChartMaker!$CR$2:$CR$25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ChartMaker!$CS$2:$CS$25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ChartMaker!$CT$2:$CT$25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39-4B82-4243-A2CB-4234CE356BFE}"/>
            </c:ext>
          </c:extLst>
        </c:ser>
        <c:ser>
          <c:idx val="218"/>
          <c:order val="98"/>
          <c:tx>
            <c:strRef>
              <c:f>ChartMaker!$AZ$1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ChartMaker!$CV$2:$CV$25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ChartMaker!$CW$2:$CW$25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ChartMaker!$CX$2:$CX$25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3A-4B82-4243-A2CB-4234CE356BFE}"/>
            </c:ext>
          </c:extLst>
        </c:ser>
        <c:ser>
          <c:idx val="219"/>
          <c:order val="99"/>
          <c:tx>
            <c:strRef>
              <c:f>ChartMaker!$BA$1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ChartMaker!$CZ$2:$CZ$25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ChartMaker!$DA$2:$DA$25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ChartMaker!$DB$2:$DB$25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3B-4B82-4243-A2CB-4234CE356BFE}"/>
            </c:ext>
          </c:extLst>
        </c:ser>
        <c:ser>
          <c:idx val="220"/>
          <c:order val="100"/>
          <c:tx>
            <c:strRef>
              <c:f>ChartMaker!$BB$1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ChartMaker!$DD$2:$DD$25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ChartMaker!$DE$2:$DE$25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ChartMaker!$DF$2:$DF$25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3C-4B82-4243-A2CB-4234CE356BFE}"/>
            </c:ext>
          </c:extLst>
        </c:ser>
        <c:ser>
          <c:idx val="221"/>
          <c:order val="101"/>
          <c:tx>
            <c:strRef>
              <c:f>ChartMaker!$BC$1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ChartMaker!$DH$2:$DH$25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ChartMaker!$DI$2:$DI$25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ChartMaker!$DJ$2:$DJ$25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3D-4B82-4243-A2CB-4234CE356BFE}"/>
            </c:ext>
          </c:extLst>
        </c:ser>
        <c:ser>
          <c:idx val="222"/>
          <c:order val="102"/>
          <c:tx>
            <c:strRef>
              <c:f>ChartMaker!$BD$1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dPt>
            <c:idx val="11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D3F-4B82-4243-A2CB-4234CE356BFE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D40-4B82-4243-A2CB-4234CE356BFE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D41-4B82-4243-A2CB-4234CE356BFE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D42-4B82-4243-A2CB-4234CE356BFE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D43-4B82-4243-A2CB-4234CE356BFE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D44-4B82-4243-A2CB-4234CE356BFE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D45-4B82-4243-A2CB-4234CE356BFE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D46-4B82-4243-A2CB-4234CE356BFE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D47-4B82-4243-A2CB-4234CE356BFE}"/>
              </c:ext>
            </c:extLst>
          </c:dPt>
          <c:xVal>
            <c:numRef>
              <c:f>ChartMaker!$DL$2:$DL$25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</c:numCache>
            </c:numRef>
          </c:xVal>
          <c:yVal>
            <c:numRef>
              <c:f>ChartMaker!$DM$2:$DM$25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</c:numCache>
            </c:numRef>
          </c:yVal>
          <c:bubbleSize>
            <c:numRef>
              <c:f>ChartMaker!$DN$2:$DN$25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3E-4B82-4243-A2CB-4234CE356BFE}"/>
            </c:ext>
          </c:extLst>
        </c:ser>
        <c:ser>
          <c:idx val="223"/>
          <c:order val="103"/>
          <c:tx>
            <c:strRef>
              <c:f>ChartMaker!$BE$1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ChartMaker!$DP$2:$DP$25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ChartMaker!$DQ$2:$DQ$25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ChartMaker!$DR$2:$DR$25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48-4B82-4243-A2CB-4234CE356BFE}"/>
            </c:ext>
          </c:extLst>
        </c:ser>
        <c:ser>
          <c:idx val="224"/>
          <c:order val="104"/>
          <c:tx>
            <c:strRef>
              <c:f>ChartMaker!$BF$1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ChartMaker!$DT$2:$DT$25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ChartMaker!$DU$2:$DU$25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ChartMaker!$DV$2:$DV$25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49-4B82-4243-A2CB-4234CE356BFE}"/>
            </c:ext>
          </c:extLst>
        </c:ser>
        <c:ser>
          <c:idx val="225"/>
          <c:order val="105"/>
          <c:tx>
            <c:strRef>
              <c:f>ChartMaker!$BG$1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ChartMaker!$DX$2:$DX$25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ChartMaker!$DY$2:$DY$25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ChartMaker!$DZ$2:$DZ$25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4A-4B82-4243-A2CB-4234CE356BFE}"/>
            </c:ext>
          </c:extLst>
        </c:ser>
        <c:ser>
          <c:idx val="226"/>
          <c:order val="106"/>
          <c:tx>
            <c:strRef>
              <c:f>ChartMaker!$BH$1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ChartMaker!$EB$2:$EB$25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ChartMaker!$EC$2:$EC$25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ChartMaker!$ED$2:$ED$25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4B-4B82-4243-A2CB-4234CE356BFE}"/>
            </c:ext>
          </c:extLst>
        </c:ser>
        <c:ser>
          <c:idx val="227"/>
          <c:order val="107"/>
          <c:tx>
            <c:strRef>
              <c:f>ChartMaker!$BI$1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ChartMaker!$EF$2:$EF$25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ChartMaker!$EG$2:$EG$25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ChartMaker!$EH$2:$EH$25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4C-4B82-4243-A2CB-4234CE356BFE}"/>
            </c:ext>
          </c:extLst>
        </c:ser>
        <c:ser>
          <c:idx val="228"/>
          <c:order val="108"/>
          <c:tx>
            <c:strRef>
              <c:f>ChartMaker!$BJ$1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ChartMaker!$EJ$2:$EJ$25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ChartMaker!$EK$2:$EK$25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ChartMaker!$EL$2:$EL$25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4D-4B82-4243-A2CB-4234CE356BFE}"/>
            </c:ext>
          </c:extLst>
        </c:ser>
        <c:ser>
          <c:idx val="229"/>
          <c:order val="109"/>
          <c:tx>
            <c:strRef>
              <c:f>ChartMaker!$BK$1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ChartMaker!$EN$2:$EN$25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ChartMaker!$EO$2:$EO$25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ChartMaker!$EP$2:$EP$25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4E-4B82-4243-A2CB-4234CE356BFE}"/>
            </c:ext>
          </c:extLst>
        </c:ser>
        <c:ser>
          <c:idx val="230"/>
          <c:order val="110"/>
          <c:tx>
            <c:strRef>
              <c:f>ChartMaker!$BL$1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ChartMaker!$ER$2:$ER$25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ChartMaker!$ES$2:$ES$25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ChartMaker!$ET$2:$ET$25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4F-4B82-4243-A2CB-4234CE356BFE}"/>
            </c:ext>
          </c:extLst>
        </c:ser>
        <c:ser>
          <c:idx val="231"/>
          <c:order val="111"/>
          <c:tx>
            <c:strRef>
              <c:f>ChartMaker!$BM$1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ChartMaker!$EV$2:$EV$25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ChartMaker!$EW$2:$EW$25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ChartMaker!$EX$2:$EX$25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50-4B82-4243-A2CB-4234CE356BFE}"/>
            </c:ext>
          </c:extLst>
        </c:ser>
        <c:ser>
          <c:idx val="232"/>
          <c:order val="112"/>
          <c:tx>
            <c:strRef>
              <c:f>ChartMaker!$BN$1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ChartMaker!$EZ$2:$EZ$25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ChartMaker!$FA$2:$FA$25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ChartMaker!$FB$2:$FB$25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51-4B82-4243-A2CB-4234CE356BFE}"/>
            </c:ext>
          </c:extLst>
        </c:ser>
        <c:ser>
          <c:idx val="233"/>
          <c:order val="113"/>
          <c:tx>
            <c:strRef>
              <c:f>ChartMaker!$BO$1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ChartMaker!$FD$2:$FD$25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ChartMaker!$FE$2:$FE$25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ChartMaker!$FF$2:$FF$25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52-4B82-4243-A2CB-4234CE356BFE}"/>
            </c:ext>
          </c:extLst>
        </c:ser>
        <c:ser>
          <c:idx val="234"/>
          <c:order val="114"/>
          <c:tx>
            <c:strRef>
              <c:f>ChartMaker!$BP$1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ChartMaker!$FH$2:$FH$25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ChartMaker!$FI$2:$FI$25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ChartMaker!$FJ$2:$FJ$25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53-4B82-4243-A2CB-4234CE356BFE}"/>
            </c:ext>
          </c:extLst>
        </c:ser>
        <c:ser>
          <c:idx val="235"/>
          <c:order val="115"/>
          <c:tx>
            <c:strRef>
              <c:f>ChartMaker!$I$1</c:f>
              <c:strCache>
                <c:ptCount val="1"/>
                <c:pt idx="0">
                  <c:v>Cell-Free Blends</c:v>
                </c:pt>
              </c:strCache>
            </c:strRef>
          </c:tx>
          <c:spPr>
            <a:gradFill flip="none" rotWithShape="1">
              <a:gsLst>
                <a:gs pos="0">
                  <a:schemeClr val="accent6"/>
                </a:gs>
                <a:gs pos="54000">
                  <a:schemeClr val="accent1">
                    <a:tint val="44500"/>
                    <a:satMod val="160000"/>
                  </a:schemeClr>
                </a:gs>
                <a:gs pos="100000">
                  <a:srgbClr val="7030A0"/>
                </a:gs>
              </a:gsLst>
              <a:path path="circle">
                <a:fillToRect r="100000" b="100000"/>
              </a:path>
              <a:tileRect l="-100000" t="-100000"/>
            </a:gradFill>
            <a:ln>
              <a:noFill/>
            </a:ln>
            <a:effectLst/>
          </c:spPr>
          <c:invertIfNegative val="0"/>
          <c:xVal>
            <c:numRef>
              <c:f>ChartMaker!$J$2:$J$25</c:f>
              <c:numCache>
                <c:formatCode>General</c:formatCode>
                <c:ptCount val="24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</c:numCache>
            </c:numRef>
          </c:xVal>
          <c:yVal>
            <c:numRef>
              <c:f>ChartMaker!$K$2:$K$25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6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</c:numCache>
            </c:numRef>
          </c:yVal>
          <c:bubbleSize>
            <c:numRef>
              <c:f>ChartMaker!$L$2:$L$25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54-4B82-4243-A2CB-4234CE356BFE}"/>
            </c:ext>
          </c:extLst>
        </c:ser>
        <c:ser>
          <c:idx val="236"/>
          <c:order val="116"/>
          <c:tx>
            <c:strRef>
              <c:f>ChartMaker!$O$1</c:f>
              <c:strCache>
                <c:ptCount val="1"/>
                <c:pt idx="0">
                  <c:v>Controls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D56-4B82-4243-A2CB-4234CE356BF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D57-4B82-4243-A2CB-4234CE356BFE}"/>
              </c:ext>
            </c:extLst>
          </c:dPt>
          <c:xVal>
            <c:numRef>
              <c:f>ChartMaker!$P$2:$P$25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</c:numCache>
            </c:numRef>
          </c:xVal>
          <c:yVal>
            <c:numRef>
              <c:f>ChartMaker!$Q$2:$Q$25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yVal>
          <c:bubbleSize>
            <c:numRef>
              <c:f>ChartMaker!$R$2:$R$25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55-4B82-4243-A2CB-4234CE356BFE}"/>
            </c:ext>
          </c:extLst>
        </c:ser>
        <c:ser>
          <c:idx val="237"/>
          <c:order val="117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D59-4B82-4243-A2CB-4234CE356BFE}"/>
              </c:ext>
            </c:extLst>
          </c:dPt>
          <c:xVal>
            <c:numRef>
              <c:f>ChartMaker!$V$2:$V$25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ChartMaker!$W$2:$W$25</c:f>
              <c:numCache>
                <c:formatCode>General</c:formatCode>
                <c:ptCount val="24"/>
                <c:pt idx="0">
                  <c:v>6</c:v>
                </c:pt>
                <c:pt idx="1">
                  <c:v>5</c:v>
                </c:pt>
              </c:numCache>
            </c:numRef>
          </c:yVal>
          <c:bubbleSize>
            <c:numRef>
              <c:f>ChartMaker!$X$2:$X$25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58-4B82-4243-A2CB-4234CE356BFE}"/>
            </c:ext>
          </c:extLst>
        </c:ser>
        <c:ser>
          <c:idx val="238"/>
          <c:order val="118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D5B-4B82-4243-A2CB-4234CE356B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D5C-4B82-4243-A2CB-4234CE356B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D5D-4B82-4243-A2CB-4234CE356BFE}"/>
              </c:ext>
            </c:extLst>
          </c:dPt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ChartMaker!$AC$2:$AC$25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yVal>
          <c:bubbleSize>
            <c:numRef>
              <c:f>ChartMaker!$AD$2:$AD$25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5A-4B82-4243-A2CB-4234CE356BFE}"/>
            </c:ext>
          </c:extLst>
        </c:ser>
        <c:ser>
          <c:idx val="239"/>
          <c:order val="119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ChartMaker!$AI$2:$AI$25</c:f>
              <c:numCache>
                <c:formatCode>General</c:formatCode>
                <c:ptCount val="24"/>
                <c:pt idx="0">
                  <c:v>4</c:v>
                </c:pt>
              </c:numCache>
            </c:numRef>
          </c:yVal>
          <c:bubbleSize>
            <c:numRef>
              <c:f>ChartMaker!$AJ$2:$AJ$25</c:f>
              <c:numCache>
                <c:formatCode>General</c:formatCode>
                <c:ptCount val="24"/>
                <c:pt idx="0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5E-4B82-4243-A2CB-4234CE356BFE}"/>
            </c:ext>
          </c:extLst>
        </c:ser>
        <c:ser>
          <c:idx val="240"/>
          <c:order val="120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xVal>
            <c:numRef>
              <c:f>ChartMaker!$AN$2:$AN$49</c:f>
              <c:numCache>
                <c:formatCode>General</c:formatCode>
                <c:ptCount val="48"/>
                <c:pt idx="0">
                  <c:v>9</c:v>
                </c:pt>
                <c:pt idx="1">
                  <c:v>11</c:v>
                </c:pt>
                <c:pt idx="2">
                  <c:v>9</c:v>
                </c:pt>
                <c:pt idx="3">
                  <c:v>11</c:v>
                </c:pt>
                <c:pt idx="4">
                  <c:v>9</c:v>
                </c:pt>
                <c:pt idx="5">
                  <c:v>11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11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  <c:pt idx="24">
                  <c:v>9</c:v>
                </c:pt>
                <c:pt idx="25">
                  <c:v>11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11</c:v>
                </c:pt>
                <c:pt idx="36">
                  <c:v>1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11</c:v>
                </c:pt>
                <c:pt idx="46">
                  <c:v>9</c:v>
                </c:pt>
                <c:pt idx="47">
                  <c:v>11</c:v>
                </c:pt>
              </c:numCache>
            </c:numRef>
          </c:xVal>
          <c:yVal>
            <c:numRef>
              <c:f>ChartMaker!$AO$2:$AO$49</c:f>
              <c:numCache>
                <c:formatCode>General</c:formatCode>
                <c:ptCount val="48"/>
                <c:pt idx="0">
                  <c:v>8</c:v>
                </c:pt>
                <c:pt idx="1">
                  <c:v>8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</c:numCache>
            </c:numRef>
          </c:yVal>
          <c:bubbleSize>
            <c:numRef>
              <c:f>ChartMaker!$AP$2:$AP$49</c:f>
              <c:numCache>
                <c:formatCode>General</c:formatCode>
                <c:ptCount val="4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5F-4B82-4243-A2CB-4234CE356BFE}"/>
            </c:ext>
          </c:extLst>
        </c:ser>
        <c:ser>
          <c:idx val="241"/>
          <c:order val="121"/>
          <c:tx>
            <c:strRef>
              <c:f>ChartMaker!$AS$1</c:f>
              <c:strCache>
                <c:ptCount val="1"/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xVal>
            <c:numRef>
              <c:f>ChartMaker!$BT$2:$BT$25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ChartMaker!$BU$2:$BU$25</c:f>
              <c:numCache>
                <c:formatCode>General</c:formatCode>
                <c:ptCount val="24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ChartMaker!$BV$2:$BV$25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60-4B82-4243-A2CB-4234CE356BFE}"/>
            </c:ext>
          </c:extLst>
        </c:ser>
        <c:ser>
          <c:idx val="242"/>
          <c:order val="122"/>
          <c:tx>
            <c:strRef>
              <c:f>ChartMaker!$AT$1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ChartMaker!$BX$2:$BX$25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ChartMaker!$BY$2:$BY$25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ChartMaker!$BZ$2:$BZ$25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61-4B82-4243-A2CB-4234CE356BFE}"/>
            </c:ext>
          </c:extLst>
        </c:ser>
        <c:ser>
          <c:idx val="243"/>
          <c:order val="123"/>
          <c:tx>
            <c:strRef>
              <c:f>ChartMaker!$AU$1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ChartMaker!$CB$2:$CB$25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ChartMaker!$CC$2:$CC$25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ChartMaker!$CD$2:$CD$25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62-4B82-4243-A2CB-4234CE356BFE}"/>
            </c:ext>
          </c:extLst>
        </c:ser>
        <c:ser>
          <c:idx val="244"/>
          <c:order val="124"/>
          <c:tx>
            <c:strRef>
              <c:f>ChartMaker!$AV$1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ChartMaker!$CF$2:$CF$25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ChartMaker!$CG$2:$CG$25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ChartMaker!$CH$2:$CH$25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63-4B82-4243-A2CB-4234CE356BFE}"/>
            </c:ext>
          </c:extLst>
        </c:ser>
        <c:ser>
          <c:idx val="245"/>
          <c:order val="125"/>
          <c:tx>
            <c:strRef>
              <c:f>ChartMaker!$AW$1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ChartMaker!$CJ$2:$CJ$25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ChartMaker!$CK$2:$CK$25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ChartMaker!$CL$2:$CL$25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64-4B82-4243-A2CB-4234CE356BFE}"/>
            </c:ext>
          </c:extLst>
        </c:ser>
        <c:ser>
          <c:idx val="246"/>
          <c:order val="126"/>
          <c:tx>
            <c:strRef>
              <c:f>ChartMaker!$AX$1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ChartMaker!$CN$2:$CN$25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ChartMaker!$CO$2:$CO$25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ChartMaker!$CP$2:$CP$25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65-4B82-4243-A2CB-4234CE356BFE}"/>
            </c:ext>
          </c:extLst>
        </c:ser>
        <c:ser>
          <c:idx val="247"/>
          <c:order val="127"/>
          <c:tx>
            <c:strRef>
              <c:f>ChartMaker!$AY$1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ChartMaker!$CR$2:$CR$25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ChartMaker!$CS$2:$CS$25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ChartMaker!$CT$2:$CT$25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66-4B82-4243-A2CB-4234CE356BFE}"/>
            </c:ext>
          </c:extLst>
        </c:ser>
        <c:ser>
          <c:idx val="248"/>
          <c:order val="128"/>
          <c:tx>
            <c:strRef>
              <c:f>ChartMaker!$AZ$1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ChartMaker!$CV$2:$CV$25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ChartMaker!$CW$2:$CW$25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ChartMaker!$CX$2:$CX$25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67-4B82-4243-A2CB-4234CE356BFE}"/>
            </c:ext>
          </c:extLst>
        </c:ser>
        <c:ser>
          <c:idx val="249"/>
          <c:order val="129"/>
          <c:tx>
            <c:strRef>
              <c:f>ChartMaker!$BA$1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ChartMaker!$CZ$2:$CZ$25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ChartMaker!$DA$2:$DA$25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ChartMaker!$DB$2:$DB$25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68-4B82-4243-A2CB-4234CE356BFE}"/>
            </c:ext>
          </c:extLst>
        </c:ser>
        <c:ser>
          <c:idx val="250"/>
          <c:order val="130"/>
          <c:tx>
            <c:strRef>
              <c:f>ChartMaker!$BB$1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ChartMaker!$DD$2:$DD$25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ChartMaker!$DE$2:$DE$25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ChartMaker!$DF$2:$DF$25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69-4B82-4243-A2CB-4234CE356BFE}"/>
            </c:ext>
          </c:extLst>
        </c:ser>
        <c:ser>
          <c:idx val="251"/>
          <c:order val="131"/>
          <c:tx>
            <c:strRef>
              <c:f>ChartMaker!$BC$1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ChartMaker!$DH$2:$DH$25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ChartMaker!$DI$2:$DI$25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ChartMaker!$DJ$2:$DJ$25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6A-4B82-4243-A2CB-4234CE356BFE}"/>
            </c:ext>
          </c:extLst>
        </c:ser>
        <c:ser>
          <c:idx val="252"/>
          <c:order val="132"/>
          <c:tx>
            <c:strRef>
              <c:f>ChartMaker!$BD$1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ChartMaker!$DL$2:$DL$25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</c:numCache>
            </c:numRef>
          </c:xVal>
          <c:yVal>
            <c:numRef>
              <c:f>ChartMaker!$DM$2:$DM$25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</c:numCache>
            </c:numRef>
          </c:yVal>
          <c:bubbleSize>
            <c:numRef>
              <c:f>ChartMaker!$DN$2:$DN$25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6B-4B82-4243-A2CB-4234CE356BFE}"/>
            </c:ext>
          </c:extLst>
        </c:ser>
        <c:ser>
          <c:idx val="253"/>
          <c:order val="133"/>
          <c:tx>
            <c:strRef>
              <c:f>ChartMaker!$BE$1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ChartMaker!$DP$2:$DP$25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ChartMaker!$DQ$2:$DQ$25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ChartMaker!$DR$2:$DR$25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6C-4B82-4243-A2CB-4234CE356BFE}"/>
            </c:ext>
          </c:extLst>
        </c:ser>
        <c:ser>
          <c:idx val="254"/>
          <c:order val="134"/>
          <c:tx>
            <c:strRef>
              <c:f>ChartMaker!$BF$1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ChartMaker!$DT$2:$DT$25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ChartMaker!$DU$2:$DU$25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ChartMaker!$DV$2:$DV$25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D6D-4B82-4243-A2CB-4234CE356BFE}"/>
            </c:ext>
          </c:extLst>
        </c:ser>
        <c:ser>
          <c:idx val="60"/>
          <c:order val="135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xVal>
            <c:numRef>
              <c:f>ChartMaker!$AN$2:$AN$49</c:f>
              <c:numCache>
                <c:formatCode>General</c:formatCode>
                <c:ptCount val="48"/>
                <c:pt idx="0">
                  <c:v>9</c:v>
                </c:pt>
                <c:pt idx="1">
                  <c:v>11</c:v>
                </c:pt>
                <c:pt idx="2">
                  <c:v>9</c:v>
                </c:pt>
                <c:pt idx="3">
                  <c:v>11</c:v>
                </c:pt>
                <c:pt idx="4">
                  <c:v>9</c:v>
                </c:pt>
                <c:pt idx="5">
                  <c:v>11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11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  <c:pt idx="24">
                  <c:v>9</c:v>
                </c:pt>
                <c:pt idx="25">
                  <c:v>11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11</c:v>
                </c:pt>
                <c:pt idx="36">
                  <c:v>1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11</c:v>
                </c:pt>
                <c:pt idx="46">
                  <c:v>9</c:v>
                </c:pt>
                <c:pt idx="47">
                  <c:v>11</c:v>
                </c:pt>
              </c:numCache>
            </c:numRef>
          </c:xVal>
          <c:yVal>
            <c:numRef>
              <c:f>ChartMaker!$AO$2:$AO$49</c:f>
              <c:numCache>
                <c:formatCode>General</c:formatCode>
                <c:ptCount val="48"/>
                <c:pt idx="0">
                  <c:v>8</c:v>
                </c:pt>
                <c:pt idx="1">
                  <c:v>8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</c:numCache>
            </c:numRef>
          </c:yVal>
          <c:bubbleSize>
            <c:numRef>
              <c:f>ChartMaker!$AP$2:$AP$49</c:f>
              <c:numCache>
                <c:formatCode>General</c:formatCode>
                <c:ptCount val="4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8FC-4B82-4243-A2CB-4234CE356BFE}"/>
            </c:ext>
          </c:extLst>
        </c:ser>
        <c:ser>
          <c:idx val="61"/>
          <c:order val="136"/>
          <c:tx>
            <c:strRef>
              <c:f>ChartMaker!$AS$1</c:f>
              <c:strCache>
                <c:ptCount val="1"/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xVal>
            <c:numRef>
              <c:f>ChartMaker!$BT$2:$BT$25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ChartMaker!$BU$2:$BU$25</c:f>
              <c:numCache>
                <c:formatCode>General</c:formatCode>
                <c:ptCount val="24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ChartMaker!$BV$2:$BV$25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8FE-4B82-4243-A2CB-4234CE356BFE}"/>
            </c:ext>
          </c:extLst>
        </c:ser>
        <c:ser>
          <c:idx val="62"/>
          <c:order val="137"/>
          <c:tx>
            <c:strRef>
              <c:f>ChartMaker!$AT$1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ChartMaker!$BX$2:$BX$25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ChartMaker!$BY$2:$BY$25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ChartMaker!$BZ$2:$BZ$25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00-4B82-4243-A2CB-4234CE356BFE}"/>
            </c:ext>
          </c:extLst>
        </c:ser>
        <c:ser>
          <c:idx val="63"/>
          <c:order val="138"/>
          <c:tx>
            <c:strRef>
              <c:f>ChartMaker!$AU$1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ChartMaker!$CB$2:$CB$25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ChartMaker!$CC$2:$CC$25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ChartMaker!$CD$2:$CD$25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02-4B82-4243-A2CB-4234CE356BFE}"/>
            </c:ext>
          </c:extLst>
        </c:ser>
        <c:ser>
          <c:idx val="64"/>
          <c:order val="139"/>
          <c:tx>
            <c:strRef>
              <c:f>ChartMaker!$AV$1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ChartMaker!$CF$2:$CF$25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ChartMaker!$CG$2:$CG$25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ChartMaker!$CH$2:$CH$25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04-4B82-4243-A2CB-4234CE356BFE}"/>
            </c:ext>
          </c:extLst>
        </c:ser>
        <c:ser>
          <c:idx val="65"/>
          <c:order val="140"/>
          <c:tx>
            <c:strRef>
              <c:f>ChartMaker!$AW$1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ChartMaker!$CJ$2:$CJ$25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ChartMaker!$CK$2:$CK$25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ChartMaker!$CL$2:$CL$25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06-4B82-4243-A2CB-4234CE356BFE}"/>
            </c:ext>
          </c:extLst>
        </c:ser>
        <c:ser>
          <c:idx val="66"/>
          <c:order val="141"/>
          <c:tx>
            <c:strRef>
              <c:f>ChartMaker!$AX$1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ChartMaker!$CN$2:$CN$25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ChartMaker!$CO$2:$CO$25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ChartMaker!$CP$2:$CP$25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08-4B82-4243-A2CB-4234CE356BFE}"/>
            </c:ext>
          </c:extLst>
        </c:ser>
        <c:ser>
          <c:idx val="67"/>
          <c:order val="142"/>
          <c:tx>
            <c:strRef>
              <c:f>ChartMaker!$AY$1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ChartMaker!$CR$2:$CR$25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ChartMaker!$CS$2:$CS$25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ChartMaker!$CT$2:$CT$25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0A-4B82-4243-A2CB-4234CE356BFE}"/>
            </c:ext>
          </c:extLst>
        </c:ser>
        <c:ser>
          <c:idx val="68"/>
          <c:order val="143"/>
          <c:tx>
            <c:strRef>
              <c:f>ChartMaker!$AZ$1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ChartMaker!$CV$2:$CV$25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ChartMaker!$CW$2:$CW$25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ChartMaker!$CX$2:$CX$25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0C-4B82-4243-A2CB-4234CE356BFE}"/>
            </c:ext>
          </c:extLst>
        </c:ser>
        <c:ser>
          <c:idx val="69"/>
          <c:order val="144"/>
          <c:tx>
            <c:strRef>
              <c:f>ChartMaker!$BA$1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ChartMaker!$CZ$2:$CZ$25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ChartMaker!$DA$2:$DA$25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ChartMaker!$DB$2:$DB$25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0E-4B82-4243-A2CB-4234CE356BFE}"/>
            </c:ext>
          </c:extLst>
        </c:ser>
        <c:ser>
          <c:idx val="70"/>
          <c:order val="145"/>
          <c:tx>
            <c:strRef>
              <c:f>ChartMaker!$BB$1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ChartMaker!$DD$2:$DD$25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ChartMaker!$DE$2:$DE$25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ChartMaker!$DF$2:$DF$25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10-4B82-4243-A2CB-4234CE356BFE}"/>
            </c:ext>
          </c:extLst>
        </c:ser>
        <c:ser>
          <c:idx val="71"/>
          <c:order val="146"/>
          <c:tx>
            <c:strRef>
              <c:f>ChartMaker!$BC$1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ChartMaker!$DH$2:$DH$25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ChartMaker!$DI$2:$DI$25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ChartMaker!$DJ$2:$DJ$25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12-4B82-4243-A2CB-4234CE356BFE}"/>
            </c:ext>
          </c:extLst>
        </c:ser>
        <c:ser>
          <c:idx val="72"/>
          <c:order val="147"/>
          <c:tx>
            <c:strRef>
              <c:f>ChartMaker!$BD$1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ChartMaker!$DL$2:$DL$25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</c:numCache>
            </c:numRef>
          </c:xVal>
          <c:yVal>
            <c:numRef>
              <c:f>ChartMaker!$DM$2:$DM$25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</c:numCache>
            </c:numRef>
          </c:yVal>
          <c:bubbleSize>
            <c:numRef>
              <c:f>ChartMaker!$DN$2:$DN$25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14-4B82-4243-A2CB-4234CE356BFE}"/>
            </c:ext>
          </c:extLst>
        </c:ser>
        <c:ser>
          <c:idx val="73"/>
          <c:order val="148"/>
          <c:tx>
            <c:strRef>
              <c:f>ChartMaker!$BE$1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ChartMaker!$DP$2:$DP$25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ChartMaker!$DQ$2:$DQ$25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ChartMaker!$DR$2:$DR$25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16-4B82-4243-A2CB-4234CE356BFE}"/>
            </c:ext>
          </c:extLst>
        </c:ser>
        <c:ser>
          <c:idx val="74"/>
          <c:order val="149"/>
          <c:tx>
            <c:strRef>
              <c:f>ChartMaker!$BF$1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ChartMaker!$DT$2:$DT$25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ChartMaker!$DU$2:$DU$25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ChartMaker!$DV$2:$DV$25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18-4B82-4243-A2CB-4234CE356BFE}"/>
            </c:ext>
          </c:extLst>
        </c:ser>
        <c:ser>
          <c:idx val="75"/>
          <c:order val="150"/>
          <c:tx>
            <c:strRef>
              <c:f>ChartMaker!$BG$1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ChartMaker!$DX$2:$DX$25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ChartMaker!$DY$2:$DY$25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ChartMaker!$DZ$2:$DZ$25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1A-4B82-4243-A2CB-4234CE356BFE}"/>
            </c:ext>
          </c:extLst>
        </c:ser>
        <c:ser>
          <c:idx val="76"/>
          <c:order val="151"/>
          <c:tx>
            <c:strRef>
              <c:f>ChartMaker!$BH$1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ChartMaker!$EB$2:$EB$25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ChartMaker!$EC$2:$EC$25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ChartMaker!$ED$2:$ED$25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1C-4B82-4243-A2CB-4234CE356BFE}"/>
            </c:ext>
          </c:extLst>
        </c:ser>
        <c:ser>
          <c:idx val="77"/>
          <c:order val="152"/>
          <c:tx>
            <c:strRef>
              <c:f>ChartMaker!$BI$1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ChartMaker!$EF$2:$EF$25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ChartMaker!$EG$2:$EG$25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ChartMaker!$EH$2:$EH$25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1E-4B82-4243-A2CB-4234CE356BFE}"/>
            </c:ext>
          </c:extLst>
        </c:ser>
        <c:ser>
          <c:idx val="78"/>
          <c:order val="153"/>
          <c:tx>
            <c:strRef>
              <c:f>ChartMaker!$BJ$1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ChartMaker!$EJ$2:$EJ$25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ChartMaker!$EK$2:$EK$25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ChartMaker!$EL$2:$EL$25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20-4B82-4243-A2CB-4234CE356BFE}"/>
            </c:ext>
          </c:extLst>
        </c:ser>
        <c:ser>
          <c:idx val="79"/>
          <c:order val="154"/>
          <c:tx>
            <c:strRef>
              <c:f>ChartMaker!$BK$1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ChartMaker!$EN$2:$EN$25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ChartMaker!$EO$2:$EO$25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ChartMaker!$EP$2:$EP$25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22-4B82-4243-A2CB-4234CE356BFE}"/>
            </c:ext>
          </c:extLst>
        </c:ser>
        <c:ser>
          <c:idx val="80"/>
          <c:order val="155"/>
          <c:tx>
            <c:strRef>
              <c:f>ChartMaker!$BL$1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ChartMaker!$ER$2:$ER$25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ChartMaker!$ES$2:$ES$25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ChartMaker!$ET$2:$ET$25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24-4B82-4243-A2CB-4234CE356BFE}"/>
            </c:ext>
          </c:extLst>
        </c:ser>
        <c:ser>
          <c:idx val="81"/>
          <c:order val="156"/>
          <c:tx>
            <c:strRef>
              <c:f>ChartMaker!$BM$1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ChartMaker!$EV$2:$EV$25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ChartMaker!$EW$2:$EW$25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ChartMaker!$EX$2:$EX$25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26-4B82-4243-A2CB-4234CE356BFE}"/>
            </c:ext>
          </c:extLst>
        </c:ser>
        <c:ser>
          <c:idx val="82"/>
          <c:order val="157"/>
          <c:tx>
            <c:strRef>
              <c:f>ChartMaker!$BN$1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ChartMaker!$EZ$2:$EZ$25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ChartMaker!$FA$2:$FA$25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ChartMaker!$FB$2:$FB$25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28-4B82-4243-A2CB-4234CE356BFE}"/>
            </c:ext>
          </c:extLst>
        </c:ser>
        <c:ser>
          <c:idx val="83"/>
          <c:order val="158"/>
          <c:tx>
            <c:strRef>
              <c:f>ChartMaker!$BO$1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ChartMaker!$FD$2:$FD$25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ChartMaker!$FE$2:$FE$25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ChartMaker!$FF$2:$FF$25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2A-4B82-4243-A2CB-4234CE356BFE}"/>
            </c:ext>
          </c:extLst>
        </c:ser>
        <c:ser>
          <c:idx val="84"/>
          <c:order val="159"/>
          <c:tx>
            <c:strRef>
              <c:f>ChartMaker!$BP$1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ChartMaker!$FH$2:$FH$25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ChartMaker!$FI$2:$FI$25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ChartMaker!$FJ$2:$FJ$25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2C-4B82-4243-A2CB-4234CE356BFE}"/>
            </c:ext>
          </c:extLst>
        </c:ser>
        <c:ser>
          <c:idx val="85"/>
          <c:order val="160"/>
          <c:tx>
            <c:strRef>
              <c:f>ChartMaker!$I$1</c:f>
              <c:strCache>
                <c:ptCount val="1"/>
                <c:pt idx="0">
                  <c:v>Cell-Free Blends</c:v>
                </c:pt>
              </c:strCache>
            </c:strRef>
          </c:tx>
          <c:spPr>
            <a:gradFill flip="none" rotWithShape="1">
              <a:gsLst>
                <a:gs pos="0">
                  <a:schemeClr val="accent6"/>
                </a:gs>
                <a:gs pos="54000">
                  <a:schemeClr val="accent1">
                    <a:tint val="44500"/>
                    <a:satMod val="160000"/>
                  </a:schemeClr>
                </a:gs>
                <a:gs pos="100000">
                  <a:srgbClr val="7030A0"/>
                </a:gs>
              </a:gsLst>
              <a:path path="circle">
                <a:fillToRect r="100000" b="100000"/>
              </a:path>
              <a:tileRect l="-100000" t="-100000"/>
            </a:gradFill>
            <a:ln>
              <a:noFill/>
            </a:ln>
            <a:effectLst/>
          </c:spPr>
          <c:invertIfNegative val="0"/>
          <c:xVal>
            <c:numRef>
              <c:f>ChartMaker!$J$2:$J$25</c:f>
              <c:numCache>
                <c:formatCode>General</c:formatCode>
                <c:ptCount val="24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</c:numCache>
            </c:numRef>
          </c:xVal>
          <c:yVal>
            <c:numRef>
              <c:f>ChartMaker!$K$2:$K$25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6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</c:numCache>
            </c:numRef>
          </c:yVal>
          <c:bubbleSize>
            <c:numRef>
              <c:f>ChartMaker!$L$2:$L$25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2E-4B82-4243-A2CB-4234CE356BFE}"/>
            </c:ext>
          </c:extLst>
        </c:ser>
        <c:ser>
          <c:idx val="86"/>
          <c:order val="161"/>
          <c:tx>
            <c:strRef>
              <c:f>ChartMaker!$O$1</c:f>
              <c:strCache>
                <c:ptCount val="1"/>
                <c:pt idx="0">
                  <c:v>Controls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xVal>
            <c:numRef>
              <c:f>ChartMaker!$P$2:$P$25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</c:numCache>
            </c:numRef>
          </c:xVal>
          <c:yVal>
            <c:numRef>
              <c:f>ChartMaker!$Q$2:$Q$25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yVal>
          <c:bubbleSize>
            <c:numRef>
              <c:f>ChartMaker!$R$2:$R$25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30-4B82-4243-A2CB-4234CE356BFE}"/>
            </c:ext>
          </c:extLst>
        </c:ser>
        <c:ser>
          <c:idx val="87"/>
          <c:order val="162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xVal>
            <c:numRef>
              <c:f>ChartMaker!$V$2:$V$25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ChartMaker!$W$2:$W$25</c:f>
              <c:numCache>
                <c:formatCode>General</c:formatCode>
                <c:ptCount val="24"/>
                <c:pt idx="0">
                  <c:v>6</c:v>
                </c:pt>
                <c:pt idx="1">
                  <c:v>5</c:v>
                </c:pt>
              </c:numCache>
            </c:numRef>
          </c:yVal>
          <c:bubbleSize>
            <c:numRef>
              <c:f>ChartMaker!$X$2:$X$25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32-4B82-4243-A2CB-4234CE356BFE}"/>
            </c:ext>
          </c:extLst>
        </c:ser>
        <c:ser>
          <c:idx val="88"/>
          <c:order val="163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rgbClr val="2F528F"/>
            </a:solidFill>
            <a:ln>
              <a:solidFill>
                <a:schemeClr val="accent3"/>
              </a:solidFill>
            </a:ln>
            <a:effectLst/>
          </c:spPr>
          <c:invertIfNegative val="0"/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ChartMaker!$AC$2:$AC$25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yVal>
          <c:bubbleSize>
            <c:numRef>
              <c:f>ChartMaker!$AD$2:$AD$25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34-4B82-4243-A2CB-4234CE356BFE}"/>
            </c:ext>
          </c:extLst>
        </c:ser>
        <c:ser>
          <c:idx val="89"/>
          <c:order val="164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937-4B82-4243-A2CB-4234CE356BFE}"/>
              </c:ext>
            </c:extLst>
          </c:dPt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ChartMaker!$AI$2:$AI$25</c:f>
              <c:numCache>
                <c:formatCode>General</c:formatCode>
                <c:ptCount val="24"/>
                <c:pt idx="0">
                  <c:v>4</c:v>
                </c:pt>
              </c:numCache>
            </c:numRef>
          </c:yVal>
          <c:bubbleSize>
            <c:numRef>
              <c:f>ChartMaker!$AJ$2:$AJ$25</c:f>
              <c:numCache>
                <c:formatCode>General</c:formatCode>
                <c:ptCount val="24"/>
                <c:pt idx="0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38-4B82-4243-A2CB-4234CE356BFE}"/>
            </c:ext>
          </c:extLst>
        </c:ser>
        <c:ser>
          <c:idx val="90"/>
          <c:order val="165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xVal>
            <c:numRef>
              <c:f>ChartMaker!$AN$2:$AN$49</c:f>
              <c:numCache>
                <c:formatCode>General</c:formatCode>
                <c:ptCount val="48"/>
                <c:pt idx="0">
                  <c:v>9</c:v>
                </c:pt>
                <c:pt idx="1">
                  <c:v>11</c:v>
                </c:pt>
                <c:pt idx="2">
                  <c:v>9</c:v>
                </c:pt>
                <c:pt idx="3">
                  <c:v>11</c:v>
                </c:pt>
                <c:pt idx="4">
                  <c:v>9</c:v>
                </c:pt>
                <c:pt idx="5">
                  <c:v>11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11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  <c:pt idx="24">
                  <c:v>9</c:v>
                </c:pt>
                <c:pt idx="25">
                  <c:v>11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11</c:v>
                </c:pt>
                <c:pt idx="36">
                  <c:v>1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11</c:v>
                </c:pt>
                <c:pt idx="46">
                  <c:v>9</c:v>
                </c:pt>
                <c:pt idx="47">
                  <c:v>11</c:v>
                </c:pt>
              </c:numCache>
            </c:numRef>
          </c:xVal>
          <c:yVal>
            <c:numRef>
              <c:f>ChartMaker!$AO$2:$AO$49</c:f>
              <c:numCache>
                <c:formatCode>General</c:formatCode>
                <c:ptCount val="48"/>
                <c:pt idx="0">
                  <c:v>8</c:v>
                </c:pt>
                <c:pt idx="1">
                  <c:v>8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</c:numCache>
            </c:numRef>
          </c:yVal>
          <c:bubbleSize>
            <c:numRef>
              <c:f>ChartMaker!$AP$2:$AP$49</c:f>
              <c:numCache>
                <c:formatCode>General</c:formatCode>
                <c:ptCount val="4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3A-4B82-4243-A2CB-4234CE356BFE}"/>
            </c:ext>
          </c:extLst>
        </c:ser>
        <c:ser>
          <c:idx val="91"/>
          <c:order val="166"/>
          <c:tx>
            <c:strRef>
              <c:f>ChartMaker!$AS$1</c:f>
              <c:strCache>
                <c:ptCount val="1"/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dPt>
            <c:idx val="6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93D-4B82-4243-A2CB-4234CE356BFE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93F-4B82-4243-A2CB-4234CE356BFE}"/>
              </c:ext>
            </c:extLst>
          </c:dPt>
          <c:xVal>
            <c:numRef>
              <c:f>ChartMaker!$BT$2:$BT$25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ChartMaker!$BU$2:$BU$25</c:f>
              <c:numCache>
                <c:formatCode>General</c:formatCode>
                <c:ptCount val="24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ChartMaker!$BV$2:$BV$25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40-4B82-4243-A2CB-4234CE356BFE}"/>
            </c:ext>
          </c:extLst>
        </c:ser>
        <c:ser>
          <c:idx val="92"/>
          <c:order val="167"/>
          <c:tx>
            <c:strRef>
              <c:f>ChartMaker!$AT$1</c:f>
              <c:strCache>
                <c:ptCount val="1"/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25400">
              <a:noFill/>
            </a:ln>
          </c:spPr>
          <c:invertIfNegative val="0"/>
          <c:xVal>
            <c:numRef>
              <c:f>ChartMaker!$BX$2:$BX$25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ChartMaker!$BY$2:$BY$25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ChartMaker!$BZ$2:$BZ$25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42-4B82-4243-A2CB-4234CE356BFE}"/>
            </c:ext>
          </c:extLst>
        </c:ser>
        <c:ser>
          <c:idx val="93"/>
          <c:order val="168"/>
          <c:tx>
            <c:strRef>
              <c:f>ChartMaker!$AU$1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ChartMaker!$CB$2:$CB$25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ChartMaker!$CC$2:$CC$25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ChartMaker!$CD$2:$CD$25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44-4B82-4243-A2CB-4234CE356BFE}"/>
            </c:ext>
          </c:extLst>
        </c:ser>
        <c:ser>
          <c:idx val="94"/>
          <c:order val="169"/>
          <c:tx>
            <c:strRef>
              <c:f>ChartMaker!$AV$1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ChartMaker!$CF$2:$CF$25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ChartMaker!$CG$2:$CG$25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ChartMaker!$CH$2:$CH$25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46-4B82-4243-A2CB-4234CE356BFE}"/>
            </c:ext>
          </c:extLst>
        </c:ser>
        <c:ser>
          <c:idx val="95"/>
          <c:order val="170"/>
          <c:tx>
            <c:strRef>
              <c:f>ChartMaker!$AW$1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ChartMaker!$CJ$2:$CJ$25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ChartMaker!$CK$2:$CK$25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ChartMaker!$CL$2:$CL$25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48-4B82-4243-A2CB-4234CE356BFE}"/>
            </c:ext>
          </c:extLst>
        </c:ser>
        <c:ser>
          <c:idx val="96"/>
          <c:order val="171"/>
          <c:tx>
            <c:strRef>
              <c:f>ChartMaker!$AX$1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ChartMaker!$CN$2:$CN$25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ChartMaker!$CO$2:$CO$25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ChartMaker!$CP$2:$CP$25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4A-4B82-4243-A2CB-4234CE356BFE}"/>
            </c:ext>
          </c:extLst>
        </c:ser>
        <c:ser>
          <c:idx val="97"/>
          <c:order val="172"/>
          <c:tx>
            <c:strRef>
              <c:f>ChartMaker!$AY$1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ChartMaker!$CR$2:$CR$25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ChartMaker!$CS$2:$CS$25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ChartMaker!$CT$2:$CT$25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4C-4B82-4243-A2CB-4234CE356BFE}"/>
            </c:ext>
          </c:extLst>
        </c:ser>
        <c:ser>
          <c:idx val="98"/>
          <c:order val="173"/>
          <c:tx>
            <c:strRef>
              <c:f>ChartMaker!$AZ$1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ChartMaker!$CV$2:$CV$25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ChartMaker!$CW$2:$CW$25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ChartMaker!$CX$2:$CX$25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4E-4B82-4243-A2CB-4234CE356BFE}"/>
            </c:ext>
          </c:extLst>
        </c:ser>
        <c:ser>
          <c:idx val="99"/>
          <c:order val="174"/>
          <c:tx>
            <c:strRef>
              <c:f>ChartMaker!$BA$1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ChartMaker!$CZ$2:$CZ$25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ChartMaker!$DA$2:$DA$25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ChartMaker!$DB$2:$DB$25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50-4B82-4243-A2CB-4234CE356BFE}"/>
            </c:ext>
          </c:extLst>
        </c:ser>
        <c:ser>
          <c:idx val="100"/>
          <c:order val="175"/>
          <c:tx>
            <c:strRef>
              <c:f>ChartMaker!$BB$1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ChartMaker!$DD$2:$DD$25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ChartMaker!$DE$2:$DE$25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ChartMaker!$DF$2:$DF$25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52-4B82-4243-A2CB-4234CE356BFE}"/>
            </c:ext>
          </c:extLst>
        </c:ser>
        <c:ser>
          <c:idx val="101"/>
          <c:order val="176"/>
          <c:tx>
            <c:strRef>
              <c:f>ChartMaker!$BC$1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ChartMaker!$DH$2:$DH$25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ChartMaker!$DI$2:$DI$25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ChartMaker!$DJ$2:$DJ$25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54-4B82-4243-A2CB-4234CE356BFE}"/>
            </c:ext>
          </c:extLst>
        </c:ser>
        <c:ser>
          <c:idx val="102"/>
          <c:order val="177"/>
          <c:tx>
            <c:strRef>
              <c:f>ChartMaker!$BD$1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dPt>
            <c:idx val="11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957-4B82-4243-A2CB-4234CE356BFE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959-4B82-4243-A2CB-4234CE356BFE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95B-4B82-4243-A2CB-4234CE356BFE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95D-4B82-4243-A2CB-4234CE356BFE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95F-4B82-4243-A2CB-4234CE356BFE}"/>
              </c:ext>
            </c:extLst>
          </c:dPt>
          <c:xVal>
            <c:numRef>
              <c:f>ChartMaker!$DL$2:$DL$25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</c:numCache>
            </c:numRef>
          </c:xVal>
          <c:yVal>
            <c:numRef>
              <c:f>ChartMaker!$DM$2:$DM$25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</c:numCache>
            </c:numRef>
          </c:yVal>
          <c:bubbleSize>
            <c:numRef>
              <c:f>ChartMaker!$DN$2:$DN$25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60-4B82-4243-A2CB-4234CE356BFE}"/>
            </c:ext>
          </c:extLst>
        </c:ser>
        <c:ser>
          <c:idx val="103"/>
          <c:order val="178"/>
          <c:tx>
            <c:strRef>
              <c:f>ChartMaker!$BE$1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ChartMaker!$DP$2:$DP$25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ChartMaker!$DQ$2:$DQ$25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ChartMaker!$DR$2:$DR$25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62-4B82-4243-A2CB-4234CE356BFE}"/>
            </c:ext>
          </c:extLst>
        </c:ser>
        <c:ser>
          <c:idx val="104"/>
          <c:order val="179"/>
          <c:tx>
            <c:strRef>
              <c:f>ChartMaker!$BF$1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ChartMaker!$DT$2:$DT$25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ChartMaker!$DU$2:$DU$25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ChartMaker!$DV$2:$DV$25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64-4B82-4243-A2CB-4234CE356BFE}"/>
            </c:ext>
          </c:extLst>
        </c:ser>
        <c:ser>
          <c:idx val="105"/>
          <c:order val="180"/>
          <c:tx>
            <c:strRef>
              <c:f>ChartMaker!$BG$1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ChartMaker!$DX$2:$DX$25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ChartMaker!$DY$2:$DY$25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ChartMaker!$DZ$2:$DZ$25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66-4B82-4243-A2CB-4234CE356BFE}"/>
            </c:ext>
          </c:extLst>
        </c:ser>
        <c:ser>
          <c:idx val="106"/>
          <c:order val="181"/>
          <c:tx>
            <c:strRef>
              <c:f>ChartMaker!$BH$1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ChartMaker!$EB$2:$EB$25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ChartMaker!$EC$2:$EC$25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ChartMaker!$ED$2:$ED$25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68-4B82-4243-A2CB-4234CE356BFE}"/>
            </c:ext>
          </c:extLst>
        </c:ser>
        <c:ser>
          <c:idx val="107"/>
          <c:order val="182"/>
          <c:tx>
            <c:strRef>
              <c:f>ChartMaker!$BI$1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ChartMaker!$EF$2:$EF$25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ChartMaker!$EG$2:$EG$25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ChartMaker!$EH$2:$EH$25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6A-4B82-4243-A2CB-4234CE356BFE}"/>
            </c:ext>
          </c:extLst>
        </c:ser>
        <c:ser>
          <c:idx val="108"/>
          <c:order val="183"/>
          <c:tx>
            <c:strRef>
              <c:f>ChartMaker!$BJ$1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ChartMaker!$EJ$2:$EJ$25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ChartMaker!$EK$2:$EK$25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ChartMaker!$EL$2:$EL$25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6C-4B82-4243-A2CB-4234CE356BFE}"/>
            </c:ext>
          </c:extLst>
        </c:ser>
        <c:ser>
          <c:idx val="109"/>
          <c:order val="184"/>
          <c:tx>
            <c:strRef>
              <c:f>ChartMaker!$BK$1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ChartMaker!$EN$2:$EN$25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ChartMaker!$EO$2:$EO$25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ChartMaker!$EP$2:$EP$25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6E-4B82-4243-A2CB-4234CE356BFE}"/>
            </c:ext>
          </c:extLst>
        </c:ser>
        <c:ser>
          <c:idx val="110"/>
          <c:order val="185"/>
          <c:tx>
            <c:strRef>
              <c:f>ChartMaker!$BL$1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ChartMaker!$ER$2:$ER$25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ChartMaker!$ES$2:$ES$25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ChartMaker!$ET$2:$ET$25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70-4B82-4243-A2CB-4234CE356BFE}"/>
            </c:ext>
          </c:extLst>
        </c:ser>
        <c:ser>
          <c:idx val="111"/>
          <c:order val="186"/>
          <c:tx>
            <c:strRef>
              <c:f>ChartMaker!$BM$1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ChartMaker!$EV$2:$EV$25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ChartMaker!$EW$2:$EW$25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ChartMaker!$EX$2:$EX$25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72-4B82-4243-A2CB-4234CE356BFE}"/>
            </c:ext>
          </c:extLst>
        </c:ser>
        <c:ser>
          <c:idx val="112"/>
          <c:order val="187"/>
          <c:tx>
            <c:strRef>
              <c:f>ChartMaker!$BN$1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ChartMaker!$EZ$2:$EZ$25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ChartMaker!$FA$2:$FA$25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ChartMaker!$FB$2:$FB$25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74-4B82-4243-A2CB-4234CE356BFE}"/>
            </c:ext>
          </c:extLst>
        </c:ser>
        <c:ser>
          <c:idx val="113"/>
          <c:order val="188"/>
          <c:tx>
            <c:strRef>
              <c:f>ChartMaker!$BO$1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ChartMaker!$FD$2:$FD$25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ChartMaker!$FE$2:$FE$25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ChartMaker!$FF$2:$FF$25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76-4B82-4243-A2CB-4234CE356BFE}"/>
            </c:ext>
          </c:extLst>
        </c:ser>
        <c:ser>
          <c:idx val="114"/>
          <c:order val="189"/>
          <c:tx>
            <c:strRef>
              <c:f>ChartMaker!$BP$1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ChartMaker!$FH$2:$FH$25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ChartMaker!$FI$2:$FI$25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ChartMaker!$FJ$2:$FJ$25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78-4B82-4243-A2CB-4234CE356BFE}"/>
            </c:ext>
          </c:extLst>
        </c:ser>
        <c:ser>
          <c:idx val="115"/>
          <c:order val="190"/>
          <c:tx>
            <c:strRef>
              <c:f>ChartMaker!$I$1</c:f>
              <c:strCache>
                <c:ptCount val="1"/>
                <c:pt idx="0">
                  <c:v>Cell-Free Blends</c:v>
                </c:pt>
              </c:strCache>
            </c:strRef>
          </c:tx>
          <c:spPr>
            <a:gradFill flip="none" rotWithShape="1">
              <a:gsLst>
                <a:gs pos="0">
                  <a:schemeClr val="accent6"/>
                </a:gs>
                <a:gs pos="54000">
                  <a:schemeClr val="accent1">
                    <a:tint val="44500"/>
                    <a:satMod val="160000"/>
                  </a:schemeClr>
                </a:gs>
                <a:gs pos="100000">
                  <a:srgbClr val="7030A0"/>
                </a:gs>
              </a:gsLst>
              <a:path path="circle">
                <a:fillToRect r="100000" b="100000"/>
              </a:path>
              <a:tileRect l="-100000" t="-100000"/>
            </a:gradFill>
            <a:ln>
              <a:noFill/>
            </a:ln>
            <a:effectLst/>
          </c:spPr>
          <c:invertIfNegative val="0"/>
          <c:xVal>
            <c:numRef>
              <c:f>ChartMaker!$J$2:$J$25</c:f>
              <c:numCache>
                <c:formatCode>General</c:formatCode>
                <c:ptCount val="24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</c:numCache>
            </c:numRef>
          </c:xVal>
          <c:yVal>
            <c:numRef>
              <c:f>ChartMaker!$K$2:$K$25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6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</c:numCache>
            </c:numRef>
          </c:yVal>
          <c:bubbleSize>
            <c:numRef>
              <c:f>ChartMaker!$L$2:$L$25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7A-4B82-4243-A2CB-4234CE356BFE}"/>
            </c:ext>
          </c:extLst>
        </c:ser>
        <c:ser>
          <c:idx val="116"/>
          <c:order val="191"/>
          <c:tx>
            <c:strRef>
              <c:f>ChartMaker!$O$1</c:f>
              <c:strCache>
                <c:ptCount val="1"/>
                <c:pt idx="0">
                  <c:v>Controls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xVal>
            <c:numRef>
              <c:f>ChartMaker!$P$2:$P$25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</c:numCache>
            </c:numRef>
          </c:xVal>
          <c:yVal>
            <c:numRef>
              <c:f>ChartMaker!$Q$2:$Q$25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yVal>
          <c:bubbleSize>
            <c:numRef>
              <c:f>ChartMaker!$R$2:$R$25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7C-4B82-4243-A2CB-4234CE356BFE}"/>
            </c:ext>
          </c:extLst>
        </c:ser>
        <c:ser>
          <c:idx val="117"/>
          <c:order val="192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97F-4B82-4243-A2CB-4234CE356BFE}"/>
              </c:ext>
            </c:extLst>
          </c:dPt>
          <c:xVal>
            <c:numRef>
              <c:f>ChartMaker!$V$2:$V$25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ChartMaker!$W$2:$W$25</c:f>
              <c:numCache>
                <c:formatCode>General</c:formatCode>
                <c:ptCount val="24"/>
                <c:pt idx="0">
                  <c:v>6</c:v>
                </c:pt>
                <c:pt idx="1">
                  <c:v>5</c:v>
                </c:pt>
              </c:numCache>
            </c:numRef>
          </c:yVal>
          <c:bubbleSize>
            <c:numRef>
              <c:f>ChartMaker!$X$2:$X$25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80-4B82-4243-A2CB-4234CE356BFE}"/>
            </c:ext>
          </c:extLst>
        </c:ser>
        <c:ser>
          <c:idx val="118"/>
          <c:order val="193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rgbClr val="2F528F"/>
            </a:solidFill>
            <a:ln>
              <a:solidFill>
                <a:schemeClr val="accent3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2"/>
              </a:solidFill>
              <a:ln>
                <a:solidFill>
                  <a:schemeClr val="accent3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3-4B82-4243-A2CB-4234CE356BFE}"/>
              </c:ext>
            </c:extLst>
          </c:dPt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ChartMaker!$AC$2:$AC$25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yVal>
          <c:bubbleSize>
            <c:numRef>
              <c:f>ChartMaker!$AD$2:$AD$25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84-4B82-4243-A2CB-4234CE356BFE}"/>
            </c:ext>
          </c:extLst>
        </c:ser>
        <c:ser>
          <c:idx val="119"/>
          <c:order val="194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986-4B82-4243-A2CB-4234CE356BFE}"/>
              </c:ext>
            </c:extLst>
          </c:dPt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ChartMaker!$AI$2:$AI$25</c:f>
              <c:numCache>
                <c:formatCode>General</c:formatCode>
                <c:ptCount val="24"/>
                <c:pt idx="0">
                  <c:v>4</c:v>
                </c:pt>
              </c:numCache>
            </c:numRef>
          </c:yVal>
          <c:bubbleSize>
            <c:numRef>
              <c:f>ChartMaker!$AJ$2:$AJ$25</c:f>
              <c:numCache>
                <c:formatCode>General</c:formatCode>
                <c:ptCount val="24"/>
                <c:pt idx="0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87-4B82-4243-A2CB-4234CE356BFE}"/>
            </c:ext>
          </c:extLst>
        </c:ser>
        <c:ser>
          <c:idx val="30"/>
          <c:order val="195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xVal>
            <c:numRef>
              <c:f>ChartMaker!$AN$2:$AN$49</c:f>
              <c:numCache>
                <c:formatCode>General</c:formatCode>
                <c:ptCount val="48"/>
                <c:pt idx="0">
                  <c:v>9</c:v>
                </c:pt>
                <c:pt idx="1">
                  <c:v>11</c:v>
                </c:pt>
                <c:pt idx="2">
                  <c:v>9</c:v>
                </c:pt>
                <c:pt idx="3">
                  <c:v>11</c:v>
                </c:pt>
                <c:pt idx="4">
                  <c:v>9</c:v>
                </c:pt>
                <c:pt idx="5">
                  <c:v>11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11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  <c:pt idx="24">
                  <c:v>9</c:v>
                </c:pt>
                <c:pt idx="25">
                  <c:v>11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11</c:v>
                </c:pt>
                <c:pt idx="36">
                  <c:v>1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11</c:v>
                </c:pt>
                <c:pt idx="46">
                  <c:v>9</c:v>
                </c:pt>
                <c:pt idx="47">
                  <c:v>11</c:v>
                </c:pt>
              </c:numCache>
            </c:numRef>
          </c:xVal>
          <c:yVal>
            <c:numRef>
              <c:f>ChartMaker!$AO$2:$AO$49</c:f>
              <c:numCache>
                <c:formatCode>General</c:formatCode>
                <c:ptCount val="48"/>
                <c:pt idx="0">
                  <c:v>8</c:v>
                </c:pt>
                <c:pt idx="1">
                  <c:v>8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</c:numCache>
            </c:numRef>
          </c:yVal>
          <c:bubbleSize>
            <c:numRef>
              <c:f>ChartMaker!$AP$2:$AP$49</c:f>
              <c:numCache>
                <c:formatCode>General</c:formatCode>
                <c:ptCount val="4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89-4B82-4243-A2CB-4234CE356BFE}"/>
            </c:ext>
          </c:extLst>
        </c:ser>
        <c:ser>
          <c:idx val="31"/>
          <c:order val="196"/>
          <c:tx>
            <c:strRef>
              <c:f>ChartMaker!$AS$1</c:f>
              <c:strCache>
                <c:ptCount val="1"/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xVal>
            <c:numRef>
              <c:f>ChartMaker!$BT$2:$BT$25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ChartMaker!$BU$2:$BU$25</c:f>
              <c:numCache>
                <c:formatCode>General</c:formatCode>
                <c:ptCount val="24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ChartMaker!$BV$2:$BV$25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8B-4B82-4243-A2CB-4234CE356BFE}"/>
            </c:ext>
          </c:extLst>
        </c:ser>
        <c:ser>
          <c:idx val="32"/>
          <c:order val="197"/>
          <c:tx>
            <c:strRef>
              <c:f>ChartMaker!$AT$1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ChartMaker!$BX$2:$BX$25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ChartMaker!$BY$2:$BY$25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ChartMaker!$BZ$2:$BZ$25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8D-4B82-4243-A2CB-4234CE356BFE}"/>
            </c:ext>
          </c:extLst>
        </c:ser>
        <c:ser>
          <c:idx val="33"/>
          <c:order val="198"/>
          <c:tx>
            <c:strRef>
              <c:f>ChartMaker!$AU$1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ChartMaker!$CB$2:$CB$25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ChartMaker!$CC$2:$CC$25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ChartMaker!$CD$2:$CD$25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8F-4B82-4243-A2CB-4234CE356BFE}"/>
            </c:ext>
          </c:extLst>
        </c:ser>
        <c:ser>
          <c:idx val="34"/>
          <c:order val="199"/>
          <c:tx>
            <c:strRef>
              <c:f>ChartMaker!$AV$1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ChartMaker!$CF$2:$CF$25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ChartMaker!$CG$2:$CG$25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ChartMaker!$CH$2:$CH$25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91-4B82-4243-A2CB-4234CE356BFE}"/>
            </c:ext>
          </c:extLst>
        </c:ser>
        <c:ser>
          <c:idx val="35"/>
          <c:order val="200"/>
          <c:tx>
            <c:strRef>
              <c:f>ChartMaker!$AW$1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ChartMaker!$CJ$2:$CJ$25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ChartMaker!$CK$2:$CK$25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ChartMaker!$CL$2:$CL$25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93-4B82-4243-A2CB-4234CE356BFE}"/>
            </c:ext>
          </c:extLst>
        </c:ser>
        <c:ser>
          <c:idx val="36"/>
          <c:order val="201"/>
          <c:tx>
            <c:strRef>
              <c:f>ChartMaker!$AX$1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ChartMaker!$CN$2:$CN$25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ChartMaker!$CO$2:$CO$25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ChartMaker!$CP$2:$CP$25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95-4B82-4243-A2CB-4234CE356BFE}"/>
            </c:ext>
          </c:extLst>
        </c:ser>
        <c:ser>
          <c:idx val="37"/>
          <c:order val="202"/>
          <c:tx>
            <c:strRef>
              <c:f>ChartMaker!$AY$1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ChartMaker!$CR$2:$CR$25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ChartMaker!$CS$2:$CS$25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ChartMaker!$CT$2:$CT$25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97-4B82-4243-A2CB-4234CE356BFE}"/>
            </c:ext>
          </c:extLst>
        </c:ser>
        <c:ser>
          <c:idx val="38"/>
          <c:order val="203"/>
          <c:tx>
            <c:strRef>
              <c:f>ChartMaker!$AZ$1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ChartMaker!$CV$2:$CV$25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ChartMaker!$CW$2:$CW$25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ChartMaker!$CX$2:$CX$25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99-4B82-4243-A2CB-4234CE356BFE}"/>
            </c:ext>
          </c:extLst>
        </c:ser>
        <c:ser>
          <c:idx val="39"/>
          <c:order val="204"/>
          <c:tx>
            <c:strRef>
              <c:f>ChartMaker!$BA$1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ChartMaker!$CZ$2:$CZ$25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ChartMaker!$DA$2:$DA$25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ChartMaker!$DB$2:$DB$25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9B-4B82-4243-A2CB-4234CE356BFE}"/>
            </c:ext>
          </c:extLst>
        </c:ser>
        <c:ser>
          <c:idx val="40"/>
          <c:order val="205"/>
          <c:tx>
            <c:strRef>
              <c:f>ChartMaker!$BB$1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ChartMaker!$DD$2:$DD$25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ChartMaker!$DE$2:$DE$25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ChartMaker!$DF$2:$DF$25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9D-4B82-4243-A2CB-4234CE356BFE}"/>
            </c:ext>
          </c:extLst>
        </c:ser>
        <c:ser>
          <c:idx val="41"/>
          <c:order val="206"/>
          <c:tx>
            <c:strRef>
              <c:f>ChartMaker!$BC$1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ChartMaker!$DH$2:$DH$25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ChartMaker!$DI$2:$DI$25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ChartMaker!$DJ$2:$DJ$25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9F-4B82-4243-A2CB-4234CE356BFE}"/>
            </c:ext>
          </c:extLst>
        </c:ser>
        <c:ser>
          <c:idx val="42"/>
          <c:order val="207"/>
          <c:tx>
            <c:strRef>
              <c:f>ChartMaker!$BD$1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ChartMaker!$DL$2:$DL$25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</c:numCache>
            </c:numRef>
          </c:xVal>
          <c:yVal>
            <c:numRef>
              <c:f>ChartMaker!$DM$2:$DM$25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</c:numCache>
            </c:numRef>
          </c:yVal>
          <c:bubbleSize>
            <c:numRef>
              <c:f>ChartMaker!$DN$2:$DN$25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A1-4B82-4243-A2CB-4234CE356BFE}"/>
            </c:ext>
          </c:extLst>
        </c:ser>
        <c:ser>
          <c:idx val="43"/>
          <c:order val="208"/>
          <c:tx>
            <c:strRef>
              <c:f>ChartMaker!$BE$1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ChartMaker!$DP$2:$DP$25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ChartMaker!$DQ$2:$DQ$25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ChartMaker!$DR$2:$DR$25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A3-4B82-4243-A2CB-4234CE356BFE}"/>
            </c:ext>
          </c:extLst>
        </c:ser>
        <c:ser>
          <c:idx val="44"/>
          <c:order val="209"/>
          <c:tx>
            <c:strRef>
              <c:f>ChartMaker!$BF$1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ChartMaker!$DT$2:$DT$25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ChartMaker!$DU$2:$DU$25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ChartMaker!$DV$2:$DV$25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A5-4B82-4243-A2CB-4234CE356BFE}"/>
            </c:ext>
          </c:extLst>
        </c:ser>
        <c:ser>
          <c:idx val="45"/>
          <c:order val="210"/>
          <c:tx>
            <c:strRef>
              <c:f>ChartMaker!$BG$1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ChartMaker!$DX$2:$DX$25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ChartMaker!$DY$2:$DY$25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ChartMaker!$DZ$2:$DZ$25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A7-4B82-4243-A2CB-4234CE356BFE}"/>
            </c:ext>
          </c:extLst>
        </c:ser>
        <c:ser>
          <c:idx val="46"/>
          <c:order val="211"/>
          <c:tx>
            <c:strRef>
              <c:f>ChartMaker!$BH$1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ChartMaker!$EB$2:$EB$25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ChartMaker!$EC$2:$EC$25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ChartMaker!$ED$2:$ED$25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A9-4B82-4243-A2CB-4234CE356BFE}"/>
            </c:ext>
          </c:extLst>
        </c:ser>
        <c:ser>
          <c:idx val="47"/>
          <c:order val="212"/>
          <c:tx>
            <c:strRef>
              <c:f>ChartMaker!$BI$1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ChartMaker!$EF$2:$EF$25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ChartMaker!$EG$2:$EG$25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ChartMaker!$EH$2:$EH$25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AB-4B82-4243-A2CB-4234CE356BFE}"/>
            </c:ext>
          </c:extLst>
        </c:ser>
        <c:ser>
          <c:idx val="48"/>
          <c:order val="213"/>
          <c:tx>
            <c:strRef>
              <c:f>ChartMaker!$BJ$1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ChartMaker!$EJ$2:$EJ$25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ChartMaker!$EK$2:$EK$25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ChartMaker!$EL$2:$EL$25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AD-4B82-4243-A2CB-4234CE356BFE}"/>
            </c:ext>
          </c:extLst>
        </c:ser>
        <c:ser>
          <c:idx val="49"/>
          <c:order val="214"/>
          <c:tx>
            <c:strRef>
              <c:f>ChartMaker!$BK$1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ChartMaker!$EN$2:$EN$25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ChartMaker!$EO$2:$EO$25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ChartMaker!$EP$2:$EP$25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AF-4B82-4243-A2CB-4234CE356BFE}"/>
            </c:ext>
          </c:extLst>
        </c:ser>
        <c:ser>
          <c:idx val="50"/>
          <c:order val="215"/>
          <c:tx>
            <c:strRef>
              <c:f>ChartMaker!$BL$1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ChartMaker!$ER$2:$ER$25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ChartMaker!$ES$2:$ES$25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ChartMaker!$ET$2:$ET$25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B1-4B82-4243-A2CB-4234CE356BFE}"/>
            </c:ext>
          </c:extLst>
        </c:ser>
        <c:ser>
          <c:idx val="51"/>
          <c:order val="216"/>
          <c:tx>
            <c:strRef>
              <c:f>ChartMaker!$BM$1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ChartMaker!$EV$2:$EV$25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ChartMaker!$EW$2:$EW$25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ChartMaker!$EX$2:$EX$25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B3-4B82-4243-A2CB-4234CE356BFE}"/>
            </c:ext>
          </c:extLst>
        </c:ser>
        <c:ser>
          <c:idx val="52"/>
          <c:order val="217"/>
          <c:tx>
            <c:strRef>
              <c:f>ChartMaker!$BN$1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ChartMaker!$EZ$2:$EZ$25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ChartMaker!$FA$2:$FA$25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ChartMaker!$FB$2:$FB$25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B5-4B82-4243-A2CB-4234CE356BFE}"/>
            </c:ext>
          </c:extLst>
        </c:ser>
        <c:ser>
          <c:idx val="53"/>
          <c:order val="218"/>
          <c:tx>
            <c:strRef>
              <c:f>ChartMaker!$BO$1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ChartMaker!$FD$2:$FD$25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ChartMaker!$FE$2:$FE$25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ChartMaker!$FF$2:$FF$25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B7-4B82-4243-A2CB-4234CE356BFE}"/>
            </c:ext>
          </c:extLst>
        </c:ser>
        <c:ser>
          <c:idx val="54"/>
          <c:order val="219"/>
          <c:tx>
            <c:strRef>
              <c:f>ChartMaker!$BP$1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xVal>
            <c:numRef>
              <c:f>ChartMaker!$FH$2:$FH$25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ChartMaker!$FI$2:$FI$25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ChartMaker!$FJ$2:$FJ$25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B9-4B82-4243-A2CB-4234CE356BFE}"/>
            </c:ext>
          </c:extLst>
        </c:ser>
        <c:ser>
          <c:idx val="55"/>
          <c:order val="220"/>
          <c:tx>
            <c:strRef>
              <c:f>ChartMaker!$I$1</c:f>
              <c:strCache>
                <c:ptCount val="1"/>
                <c:pt idx="0">
                  <c:v>Cell-Free Blends</c:v>
                </c:pt>
              </c:strCache>
            </c:strRef>
          </c:tx>
          <c:spPr>
            <a:gradFill flip="none" rotWithShape="1">
              <a:gsLst>
                <a:gs pos="0">
                  <a:schemeClr val="accent6"/>
                </a:gs>
                <a:gs pos="54000">
                  <a:schemeClr val="accent1">
                    <a:tint val="44500"/>
                    <a:satMod val="160000"/>
                  </a:schemeClr>
                </a:gs>
                <a:gs pos="100000">
                  <a:srgbClr val="7030A0"/>
                </a:gs>
              </a:gsLst>
              <a:path path="circle">
                <a:fillToRect r="100000" b="100000"/>
              </a:path>
              <a:tileRect l="-100000" t="-100000"/>
            </a:gradFill>
            <a:ln>
              <a:noFill/>
            </a:ln>
            <a:effectLst/>
          </c:spPr>
          <c:invertIfNegative val="0"/>
          <c:xVal>
            <c:numRef>
              <c:f>ChartMaker!$J$2:$J$25</c:f>
              <c:numCache>
                <c:formatCode>General</c:formatCode>
                <c:ptCount val="24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</c:numCache>
            </c:numRef>
          </c:xVal>
          <c:yVal>
            <c:numRef>
              <c:f>ChartMaker!$K$2:$K$25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6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</c:numCache>
            </c:numRef>
          </c:yVal>
          <c:bubbleSize>
            <c:numRef>
              <c:f>ChartMaker!$L$2:$L$25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BB-4B82-4243-A2CB-4234CE356BFE}"/>
            </c:ext>
          </c:extLst>
        </c:ser>
        <c:ser>
          <c:idx val="56"/>
          <c:order val="221"/>
          <c:tx>
            <c:strRef>
              <c:f>ChartMaker!$O$1</c:f>
              <c:strCache>
                <c:ptCount val="1"/>
                <c:pt idx="0">
                  <c:v>Controls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xVal>
            <c:numRef>
              <c:f>ChartMaker!$P$2:$P$25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</c:numCache>
            </c:numRef>
          </c:xVal>
          <c:yVal>
            <c:numRef>
              <c:f>ChartMaker!$Q$2:$Q$25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yVal>
          <c:bubbleSize>
            <c:numRef>
              <c:f>ChartMaker!$R$2:$R$25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BD-4B82-4243-A2CB-4234CE356BFE}"/>
            </c:ext>
          </c:extLst>
        </c:ser>
        <c:ser>
          <c:idx val="57"/>
          <c:order val="222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xVal>
            <c:numRef>
              <c:f>ChartMaker!$V$2:$V$25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ChartMaker!$W$2:$W$25</c:f>
              <c:numCache>
                <c:formatCode>General</c:formatCode>
                <c:ptCount val="24"/>
                <c:pt idx="0">
                  <c:v>6</c:v>
                </c:pt>
                <c:pt idx="1">
                  <c:v>5</c:v>
                </c:pt>
              </c:numCache>
            </c:numRef>
          </c:yVal>
          <c:bubbleSize>
            <c:numRef>
              <c:f>ChartMaker!$X$2:$X$25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BF-4B82-4243-A2CB-4234CE356BFE}"/>
            </c:ext>
          </c:extLst>
        </c:ser>
        <c:ser>
          <c:idx val="58"/>
          <c:order val="223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rgbClr val="2F528F"/>
            </a:solidFill>
            <a:ln>
              <a:solidFill>
                <a:schemeClr val="accent3"/>
              </a:solidFill>
            </a:ln>
            <a:effectLst/>
          </c:spPr>
          <c:invertIfNegative val="0"/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ChartMaker!$AC$2:$AC$25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yVal>
          <c:bubbleSize>
            <c:numRef>
              <c:f>ChartMaker!$AD$2:$AD$25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C1-4B82-4243-A2CB-4234CE356BFE}"/>
            </c:ext>
          </c:extLst>
        </c:ser>
        <c:ser>
          <c:idx val="59"/>
          <c:order val="224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9C4-4B82-4243-A2CB-4234CE356BFE}"/>
              </c:ext>
            </c:extLst>
          </c:dPt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ChartMaker!$AI$2:$AI$25</c:f>
              <c:numCache>
                <c:formatCode>General</c:formatCode>
                <c:ptCount val="24"/>
                <c:pt idx="0">
                  <c:v>4</c:v>
                </c:pt>
              </c:numCache>
            </c:numRef>
          </c:yVal>
          <c:bubbleSize>
            <c:numRef>
              <c:f>ChartMaker!$AJ$2:$AJ$25</c:f>
              <c:numCache>
                <c:formatCode>General</c:formatCode>
                <c:ptCount val="24"/>
                <c:pt idx="0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C5-4B82-4243-A2CB-4234CE356BFE}"/>
            </c:ext>
          </c:extLst>
        </c:ser>
        <c:ser>
          <c:idx val="29"/>
          <c:order val="225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xVal>
            <c:numRef>
              <c:f>ChartMaker!$AN$2:$AN$49</c:f>
              <c:numCache>
                <c:formatCode>General</c:formatCode>
                <c:ptCount val="48"/>
                <c:pt idx="0">
                  <c:v>9</c:v>
                </c:pt>
                <c:pt idx="1">
                  <c:v>11</c:v>
                </c:pt>
                <c:pt idx="2">
                  <c:v>9</c:v>
                </c:pt>
                <c:pt idx="3">
                  <c:v>11</c:v>
                </c:pt>
                <c:pt idx="4">
                  <c:v>9</c:v>
                </c:pt>
                <c:pt idx="5">
                  <c:v>11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11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  <c:pt idx="24">
                  <c:v>9</c:v>
                </c:pt>
                <c:pt idx="25">
                  <c:v>11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11</c:v>
                </c:pt>
                <c:pt idx="36">
                  <c:v>1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11</c:v>
                </c:pt>
                <c:pt idx="46">
                  <c:v>9</c:v>
                </c:pt>
                <c:pt idx="47">
                  <c:v>11</c:v>
                </c:pt>
              </c:numCache>
            </c:numRef>
          </c:xVal>
          <c:yVal>
            <c:numRef>
              <c:f>ChartMaker!$AO$2:$AO$49</c:f>
              <c:numCache>
                <c:formatCode>General</c:formatCode>
                <c:ptCount val="48"/>
                <c:pt idx="0">
                  <c:v>8</c:v>
                </c:pt>
                <c:pt idx="1">
                  <c:v>8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</c:numCache>
            </c:numRef>
          </c:yVal>
          <c:bubbleSize>
            <c:numRef>
              <c:f>ChartMaker!$AP$2:$AP$49</c:f>
              <c:numCache>
                <c:formatCode>General</c:formatCode>
                <c:ptCount val="4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9C7-4B82-4243-A2CB-4234CE356BFE}"/>
            </c:ext>
          </c:extLst>
        </c:ser>
        <c:ser>
          <c:idx val="1"/>
          <c:order val="226"/>
          <c:tx>
            <c:strRef>
              <c:f>ChartMaker!$AS$1</c:f>
              <c:strCache>
                <c:ptCount val="1"/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dPt>
            <c:idx val="6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9CA-4B82-4243-A2CB-4234CE356BFE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9CC-4B82-4243-A2CB-4234CE356BFE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B67CCC0E-214E-4951-81D6-3A7F123FC9E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CD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544DF92-EF15-4660-8902-48C99C00BFA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CE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486FB36-9B5E-4135-8B03-D375ED28A8A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CF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192DB27-7880-42BF-AFFE-A89A7900244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D0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0EACD80-4251-4E45-8A13-2F4AD56048D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D1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AD5905D-3A65-40AB-AF40-F212DABEFE4E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D2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C735BBE-4785-49D2-8430-16B9926C97A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0843772792295544E-2"/>
                      <c:h val="8.142322525958239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CA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E9A3A71B-B109-4DFD-AF7A-FB1974E5186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5982163493673085E-2"/>
                      <c:h val="8.8942221777724664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CC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916A1D6C-154C-4306-A0EA-0C519E05EAC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D3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5E8C502C-803C-4CDB-8467-45277DD31E8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D4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A2EBAC0C-7677-4687-A576-95BA5D3FFC4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D5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71B10CEA-95FB-49DF-ABA7-8335B61AC69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D6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A0254FD7-AEED-4683-9A57-AD7B6685A36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D7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C6228540-93F1-411A-88B3-84384C34DEA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D8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17324C62-F683-49DA-8AA1-7D79B1D2842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D9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299DB702-775F-4B66-AB33-101FFE1472E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DA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D2E4823-BD15-4173-8A06-865D8877DB5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DB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E6B308FB-F980-4E27-A446-29344C04B9F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DC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600A3710-19B3-4FE7-A28B-ED6523CD2CF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DD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4ABC3432-763A-4893-9C13-B8F42DB02A1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DE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B1850692-0247-48EF-A7CE-C9652EA28DA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DF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433BAB40-83F8-4557-8463-B2AD64F187A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E0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F9CDF843-0B99-4736-811D-D6256C26017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E1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420D4065-AFCD-47E4-A174-E4813D98AC5E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E2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ChartMaker!$BT$2:$BT$25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ChartMaker!$BU$2:$BU$25</c:f>
              <c:numCache>
                <c:formatCode>General</c:formatCode>
                <c:ptCount val="24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ChartMaker!$BV$2:$BV$25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9E3-4B82-4243-A2CB-4234CE356BFE}"/>
            </c:ext>
          </c:extLst>
        </c:ser>
        <c:ser>
          <c:idx val="2"/>
          <c:order val="227"/>
          <c:tx>
            <c:strRef>
              <c:f>ChartMaker!$AT$1</c:f>
              <c:strCache>
                <c:ptCount val="1"/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93D4BA7-CE05-41B9-8537-E9845AED2C3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E5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1756F94-FF6E-43C1-87C1-313694834D0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E6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298DFEC-0356-4C3B-A7E3-BBF968DDE44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E7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0C04D72-8070-4D09-A044-252B37FCFC9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E8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5524E79-77EA-4B99-B931-C1119D54A6B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E9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0EBDA1F-E647-4FA2-BCB9-9527BB533E8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EA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C530F28D-04EA-4BED-9BCC-A4523B066FE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EB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51CD23FA-5062-4AD1-A871-F852901294F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EC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02698E9-CDC5-4B6F-9B6D-8AADA25CFE2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ED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5892E612-51FA-4528-A9DD-D8C6EA3CF02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EE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77E4AB16-00C9-4BE8-BF7C-412AF250E7A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EF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A21A8469-C145-40CB-8F52-CE93F6A6F7B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F0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A2B82114-41F3-47CD-AE23-1A6AB2A18BD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9F1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39A1B363-9971-45CB-A0DC-D184D8CD1C9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F2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6F996005-8B63-4B7A-8FB8-EEA2EA065F4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F3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DE78A9EA-4C30-4537-8043-3DBD5A028B0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F4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C99BA669-CCCB-4E25-A6DA-768D33F9BF5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F5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C66EA7A9-6E69-439D-BBC3-43513AE1CE1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F6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D48D57E0-75E8-477A-A17E-301009CCAA1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F7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E00A2930-3B2E-48A9-988C-28021CD830A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F8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288FD080-79F1-4A39-8969-3404FDE159B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F9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338E3ED0-F968-4FF4-9203-82851D4498A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FA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FB1F69D7-2059-4D70-8A03-56541B70A6A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FB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DC2DAEAD-AA1D-4F90-B694-E417889286A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FC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ChartMaker!$BX$2:$BX$25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ChartMaker!$BY$2:$BY$25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ChartMaker!$BZ$2:$BZ$25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9FD-4B82-4243-A2CB-4234CE356BFE}"/>
            </c:ext>
          </c:extLst>
        </c:ser>
        <c:ser>
          <c:idx val="3"/>
          <c:order val="228"/>
          <c:tx>
            <c:strRef>
              <c:f>ChartMaker!$AU$1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9FF2D83-CA0C-477C-BDD3-78DC7977D61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9FF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6A8CCB0-EA1A-4D24-B8B6-69418429695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00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E376B9F-A38D-4356-B1D9-7860E46E751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01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C4F69E3-EAD6-4F08-BFE4-FF7E95B5A32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02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5C2A8C6-F7FB-4712-9480-D2CBE3DDF71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03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FFBD1FC-6D01-42C3-BD6B-399179C6820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04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99A7CE2E-E081-42B7-A7FA-54509F31751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05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502F324-12B5-4430-8978-7E0BB2C678C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06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427014D-7708-4161-B81B-75C4D56604A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07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4FE165D3-FEB2-49AA-9C89-9D9832FC73B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08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7532CB9B-3145-4AEB-800F-E4096889B7B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09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93390155-445C-4998-A5C4-EFDDB34B738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0A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06BE384C-E14D-46DF-B4E1-A2B697421BA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0B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AC667EEB-AD8E-461B-A952-BC634C23E3B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0C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FA70FEEB-4E6E-4809-8193-DA6327067DA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0D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33446F64-0FAA-4815-BD52-18FE3CA015D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0E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BA253C9E-60FB-4737-8389-33DEC9EE19A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0F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96E6464D-D334-4236-AB0A-28CB078F104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10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D2B12608-5F06-41E9-8E59-25B8D9620E0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11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E8D073AC-06BE-4220-BF93-0B1E3274884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12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D6563AD9-EB99-4A37-99F1-0A82CEC8FC2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13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9EEBD263-DD2C-4C3C-BB22-A57BBF3BF10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14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B57692C5-B931-4103-AF6A-822DAE26D4D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15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C788D532-EB2C-456D-95FF-958D44F2A02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16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ChartMaker!$CB$2:$CB$25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ChartMaker!$CC$2:$CC$25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ChartMaker!$CD$2:$CD$25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A17-4B82-4243-A2CB-4234CE356BFE}"/>
            </c:ext>
          </c:extLst>
        </c:ser>
        <c:ser>
          <c:idx val="4"/>
          <c:order val="229"/>
          <c:tx>
            <c:strRef>
              <c:f>ChartMaker!$AV$1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372569B-EC55-4C30-A49B-18A9009F890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19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A398E52-1F1C-4ADD-BC15-A491A1C5998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1A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B41B5BA-0598-4170-98D9-9BCD642F2B1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1B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8AD19BA-89C7-4A39-A169-8E60F675124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1C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BB64B76-FC62-4388-A8B2-4E51C7DB158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1D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31D3938-9AF3-4736-BF80-462206CE397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1E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FCEBEBC-CA9B-476F-8E5E-1219997BC8C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1F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FB2A10E-CC39-48AC-A9BC-D52E99F2D85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20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497307D-B740-4A40-8D6D-969EE7503C0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21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A173686B-9CF8-4E50-8F68-04BE0B1B277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22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C5A33666-9E6D-4CA8-9A98-162C502BFE7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23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921CAA43-510D-4044-81CE-D0934E4E98B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24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DAF7A9F4-8C2D-416C-A0B9-11D5A6D85A6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25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68E76E4D-8F6F-4BBC-9486-719E4EE9B71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26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A4311BA6-D410-4798-8039-07D93B5F73D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27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D17E870F-D13C-4C0A-A43C-D3F9AB1D392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28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608D2FB9-C8B4-4875-9FBB-DA88D6CA3B80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29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950A7965-EF20-4EE1-A79B-56349F5C7CA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2A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9CA20C17-3966-499D-AB39-64863A6ED59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2B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37DA0FB5-2E44-48A0-927B-23A5425C70A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2C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AEBD38C4-4333-4DD4-A614-4D60694324D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2D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21343A38-BA11-4C33-A998-1565A60AEBC0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2E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C9EFF087-17FF-4D7A-B3F2-E76FC4EB234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2F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017C082A-B4B3-44FE-A9D2-4E64787E879E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30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ChartMaker!$CF$2:$CF$25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ChartMaker!$CG$2:$CG$25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ChartMaker!$CH$2:$CH$25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A31-4B82-4243-A2CB-4234CE356BFE}"/>
            </c:ext>
          </c:extLst>
        </c:ser>
        <c:ser>
          <c:idx val="5"/>
          <c:order val="230"/>
          <c:tx>
            <c:strRef>
              <c:f>ChartMaker!$AW$1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7A425D3-D69D-4354-8F04-5ED173A367E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33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E4BE613-44D5-4B7C-9127-B3762884BAC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34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9984151-41A2-438B-BAF1-C31BE9463AD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35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B9C8D5E-BD0D-486D-BC28-C30DE41BDDE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36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97990B4-60A6-4225-A2A6-498FA746A9D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37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51771AF-36E3-4753-A8EA-1F8C7B36308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38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38A449A-23E8-43BC-9E3F-4E7B93BE92C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39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C4F3EB15-AE21-43E5-884B-E5E34B14EB10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3A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6ACB179-CA03-4627-99C9-495D5985185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3B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839633C5-3889-4A9D-9FEA-724058715DC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3C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4D6E3E9F-76D6-49C4-9121-E83DEEA04A7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3D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3BEB67D2-9B58-462D-8C23-20314A1423A1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3E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6933C145-47A9-42E7-9590-9865DD75C69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3F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E93C25D8-9303-481A-803F-DB81CC9BECC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40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81FE189E-441E-4534-8808-77CA1423B38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41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02C28962-090E-4B2E-82A2-FBE7030A1A7E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42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AA192F3F-EE0F-454C-82A3-F842E1E88B60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43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7170E754-683F-49B9-BDFB-E9593F27BD5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44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4632786C-01D4-4329-AC0D-9D7E7702299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45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E2B989FA-59E8-4075-9324-B1C3F8256E6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46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D16471C1-D9D3-438C-8944-ABA9BF7F44A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47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0AD47E78-1DA9-4680-9B03-00B2B47DB4C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48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AE7F0C91-1C47-4AA2-9B1A-A27F0468FD5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49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AE779588-D758-497B-B5EF-B7BEB9D06E1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4A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ChartMaker!$CJ$2:$CJ$25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ChartMaker!$CK$2:$CK$25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ChartMaker!$CL$2:$CL$25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A4B-4B82-4243-A2CB-4234CE356BFE}"/>
            </c:ext>
          </c:extLst>
        </c:ser>
        <c:ser>
          <c:idx val="6"/>
          <c:order val="231"/>
          <c:tx>
            <c:strRef>
              <c:f>ChartMaker!$AX$1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 rot="-1200000"/>
                  <a:lstStyle/>
                  <a:p>
                    <a:pPr>
                      <a:defRPr/>
                    </a:pPr>
                    <a:fld id="{307E67FB-CF68-4231-BB68-42735D2717C6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4D-4B82-4243-A2CB-4234CE356BFE}"/>
                </c:ext>
              </c:extLst>
            </c:dLbl>
            <c:dLbl>
              <c:idx val="1"/>
              <c:tx>
                <c:rich>
                  <a:bodyPr rot="-1200000"/>
                  <a:lstStyle/>
                  <a:p>
                    <a:pPr>
                      <a:defRPr/>
                    </a:pPr>
                    <a:fld id="{8067452D-4D49-4953-A10C-31D3608FE560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4E-4B82-4243-A2CB-4234CE356BFE}"/>
                </c:ext>
              </c:extLst>
            </c:dLbl>
            <c:dLbl>
              <c:idx val="2"/>
              <c:tx>
                <c:rich>
                  <a:bodyPr rot="-1200000"/>
                  <a:lstStyle/>
                  <a:p>
                    <a:pPr>
                      <a:defRPr/>
                    </a:pPr>
                    <a:fld id="{118A7152-D468-4E24-986E-B874534F6284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4F-4B82-4243-A2CB-4234CE356BFE}"/>
                </c:ext>
              </c:extLst>
            </c:dLbl>
            <c:dLbl>
              <c:idx val="3"/>
              <c:tx>
                <c:rich>
                  <a:bodyPr rot="-1200000"/>
                  <a:lstStyle/>
                  <a:p>
                    <a:pPr>
                      <a:defRPr/>
                    </a:pPr>
                    <a:fld id="{670B95A6-2E8C-41C8-8059-8F25A60A9E3E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50-4B82-4243-A2CB-4234CE356BFE}"/>
                </c:ext>
              </c:extLst>
            </c:dLbl>
            <c:dLbl>
              <c:idx val="4"/>
              <c:tx>
                <c:rich>
                  <a:bodyPr rot="-1200000"/>
                  <a:lstStyle/>
                  <a:p>
                    <a:pPr>
                      <a:defRPr/>
                    </a:pPr>
                    <a:fld id="{8B898BF1-16B9-46F8-80EA-DD4178AA018C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51-4B82-4243-A2CB-4234CE356BFE}"/>
                </c:ext>
              </c:extLst>
            </c:dLbl>
            <c:dLbl>
              <c:idx val="5"/>
              <c:tx>
                <c:rich>
                  <a:bodyPr rot="-1200000"/>
                  <a:lstStyle/>
                  <a:p>
                    <a:pPr>
                      <a:defRPr/>
                    </a:pPr>
                    <a:fld id="{2C759520-797D-413D-B53E-329662937BC7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52-4B82-4243-A2CB-4234CE356BFE}"/>
                </c:ext>
              </c:extLst>
            </c:dLbl>
            <c:dLbl>
              <c:idx val="6"/>
              <c:tx>
                <c:rich>
                  <a:bodyPr rot="-1200000"/>
                  <a:lstStyle/>
                  <a:p>
                    <a:pPr>
                      <a:defRPr/>
                    </a:pPr>
                    <a:fld id="{60E6D060-2657-4E63-A0D4-C8E97DC11DC0}" type="CELLRANGE">
                      <a:rPr lang="en-GB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53-4B82-4243-A2CB-4234CE356BFE}"/>
                </c:ext>
              </c:extLst>
            </c:dLbl>
            <c:dLbl>
              <c:idx val="7"/>
              <c:tx>
                <c:rich>
                  <a:bodyPr rot="-1200000"/>
                  <a:lstStyle/>
                  <a:p>
                    <a:pPr>
                      <a:defRPr/>
                    </a:pPr>
                    <a:fld id="{268B33AF-7A2E-4375-B665-56ED6BAA4171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54-4B82-4243-A2CB-4234CE356BFE}"/>
                </c:ext>
              </c:extLst>
            </c:dLbl>
            <c:dLbl>
              <c:idx val="8"/>
              <c:tx>
                <c:rich>
                  <a:bodyPr rot="-1200000"/>
                  <a:lstStyle/>
                  <a:p>
                    <a:pPr>
                      <a:defRPr/>
                    </a:pPr>
                    <a:fld id="{035199CE-2D36-4E5F-9101-7F8E8BA42077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55-4B82-4243-A2CB-4234CE356BFE}"/>
                </c:ext>
              </c:extLst>
            </c:dLbl>
            <c:dLbl>
              <c:idx val="9"/>
              <c:tx>
                <c:rich>
                  <a:bodyPr rot="-1200000"/>
                  <a:lstStyle/>
                  <a:p>
                    <a:pPr>
                      <a:defRPr/>
                    </a:pPr>
                    <a:fld id="{5C2A89DB-5909-4B0A-A44D-B8BFBEF335A9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56-4B82-4243-A2CB-4234CE356BFE}"/>
                </c:ext>
              </c:extLst>
            </c:dLbl>
            <c:dLbl>
              <c:idx val="10"/>
              <c:tx>
                <c:rich>
                  <a:bodyPr rot="-1200000"/>
                  <a:lstStyle/>
                  <a:p>
                    <a:pPr>
                      <a:defRPr/>
                    </a:pPr>
                    <a:fld id="{285A479E-A2D4-4488-9353-4F616065D91E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57-4B82-4243-A2CB-4234CE356BFE}"/>
                </c:ext>
              </c:extLst>
            </c:dLbl>
            <c:dLbl>
              <c:idx val="11"/>
              <c:tx>
                <c:rich>
                  <a:bodyPr rot="-1200000"/>
                  <a:lstStyle/>
                  <a:p>
                    <a:pPr>
                      <a:defRPr/>
                    </a:pPr>
                    <a:fld id="{1DFFF7A3-DCA9-48DA-ABD9-3803C92A6B30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58-4B82-4243-A2CB-4234CE356BFE}"/>
                </c:ext>
              </c:extLst>
            </c:dLbl>
            <c:dLbl>
              <c:idx val="12"/>
              <c:tx>
                <c:rich>
                  <a:bodyPr rot="-1200000"/>
                  <a:lstStyle/>
                  <a:p>
                    <a:pPr>
                      <a:defRPr/>
                    </a:pPr>
                    <a:fld id="{CCE6C508-85B9-4693-83CF-AF25C65F73A5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59-4B82-4243-A2CB-4234CE356BFE}"/>
                </c:ext>
              </c:extLst>
            </c:dLbl>
            <c:dLbl>
              <c:idx val="13"/>
              <c:tx>
                <c:rich>
                  <a:bodyPr rot="-1200000"/>
                  <a:lstStyle/>
                  <a:p>
                    <a:pPr>
                      <a:defRPr/>
                    </a:pPr>
                    <a:fld id="{FB77B091-6671-44A2-9AED-7224004269D4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5A-4B82-4243-A2CB-4234CE356BFE}"/>
                </c:ext>
              </c:extLst>
            </c:dLbl>
            <c:dLbl>
              <c:idx val="14"/>
              <c:tx>
                <c:rich>
                  <a:bodyPr rot="-1200000"/>
                  <a:lstStyle/>
                  <a:p>
                    <a:pPr>
                      <a:defRPr/>
                    </a:pPr>
                    <a:fld id="{50E3D8B2-003F-4B9A-AE2F-9E6A004042CE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5B-4B82-4243-A2CB-4234CE356BFE}"/>
                </c:ext>
              </c:extLst>
            </c:dLbl>
            <c:dLbl>
              <c:idx val="15"/>
              <c:tx>
                <c:rich>
                  <a:bodyPr rot="-1200000"/>
                  <a:lstStyle/>
                  <a:p>
                    <a:pPr>
                      <a:defRPr/>
                    </a:pPr>
                    <a:fld id="{DE9D9CB7-68EF-40AD-8191-35A61BE24425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5C-4B82-4243-A2CB-4234CE356BFE}"/>
                </c:ext>
              </c:extLst>
            </c:dLbl>
            <c:dLbl>
              <c:idx val="16"/>
              <c:tx>
                <c:rich>
                  <a:bodyPr rot="-1200000"/>
                  <a:lstStyle/>
                  <a:p>
                    <a:pPr>
                      <a:defRPr/>
                    </a:pPr>
                    <a:fld id="{E60A5874-2E15-4A85-B9BC-1AADCCA63A93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5D-4B82-4243-A2CB-4234CE356BFE}"/>
                </c:ext>
              </c:extLst>
            </c:dLbl>
            <c:dLbl>
              <c:idx val="17"/>
              <c:tx>
                <c:rich>
                  <a:bodyPr rot="-1200000"/>
                  <a:lstStyle/>
                  <a:p>
                    <a:pPr>
                      <a:defRPr/>
                    </a:pPr>
                    <a:fld id="{65CC38CE-B5BE-4109-ACEB-D9E3F58E6C08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5E-4B82-4243-A2CB-4234CE356BFE}"/>
                </c:ext>
              </c:extLst>
            </c:dLbl>
            <c:dLbl>
              <c:idx val="18"/>
              <c:tx>
                <c:rich>
                  <a:bodyPr rot="-1200000"/>
                  <a:lstStyle/>
                  <a:p>
                    <a:pPr>
                      <a:defRPr/>
                    </a:pPr>
                    <a:fld id="{221529D1-9E4E-4647-BADD-7F2BAE04E5FF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5F-4B82-4243-A2CB-4234CE356BFE}"/>
                </c:ext>
              </c:extLst>
            </c:dLbl>
            <c:dLbl>
              <c:idx val="19"/>
              <c:tx>
                <c:rich>
                  <a:bodyPr rot="-1200000"/>
                  <a:lstStyle/>
                  <a:p>
                    <a:pPr>
                      <a:defRPr/>
                    </a:pPr>
                    <a:fld id="{D6351E20-F6A2-47CB-AE46-53B595501AD0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60-4B82-4243-A2CB-4234CE356BFE}"/>
                </c:ext>
              </c:extLst>
            </c:dLbl>
            <c:dLbl>
              <c:idx val="20"/>
              <c:tx>
                <c:rich>
                  <a:bodyPr rot="-1200000"/>
                  <a:lstStyle/>
                  <a:p>
                    <a:pPr>
                      <a:defRPr/>
                    </a:pPr>
                    <a:fld id="{A68D696A-BEC0-49DC-BDA8-8E2D6711DE71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61-4B82-4243-A2CB-4234CE356BFE}"/>
                </c:ext>
              </c:extLst>
            </c:dLbl>
            <c:dLbl>
              <c:idx val="21"/>
              <c:tx>
                <c:rich>
                  <a:bodyPr rot="-1200000"/>
                  <a:lstStyle/>
                  <a:p>
                    <a:pPr>
                      <a:defRPr/>
                    </a:pPr>
                    <a:fld id="{EE43CC55-B147-483F-80A8-9AA52D51F79A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62-4B82-4243-A2CB-4234CE356BFE}"/>
                </c:ext>
              </c:extLst>
            </c:dLbl>
            <c:dLbl>
              <c:idx val="22"/>
              <c:tx>
                <c:rich>
                  <a:bodyPr rot="-1200000"/>
                  <a:lstStyle/>
                  <a:p>
                    <a:pPr>
                      <a:defRPr/>
                    </a:pPr>
                    <a:fld id="{BE7E878F-2F50-4D8C-9A89-64A6ADA8FF03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63-4B82-4243-A2CB-4234CE356BFE}"/>
                </c:ext>
              </c:extLst>
            </c:dLbl>
            <c:dLbl>
              <c:idx val="23"/>
              <c:tx>
                <c:rich>
                  <a:bodyPr rot="-1200000"/>
                  <a:lstStyle/>
                  <a:p>
                    <a:pPr>
                      <a:defRPr/>
                    </a:pPr>
                    <a:fld id="{D77EEF7E-F0BB-4734-A294-A4F8235CB3A2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64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ChartMaker!$CN$2:$CN$25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ChartMaker!$CO$2:$CO$25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ChartMaker!$CP$2:$CP$25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A65-4B82-4243-A2CB-4234CE356BFE}"/>
            </c:ext>
          </c:extLst>
        </c:ser>
        <c:ser>
          <c:idx val="7"/>
          <c:order val="232"/>
          <c:tx>
            <c:strRef>
              <c:f>ChartMaker!$AY$1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FE39E100-E07F-46ED-9B88-22F0D7D5701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67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BA9695D-A267-443E-8C75-45BC265FE86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68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88EBF9C-C371-4965-A847-905083A6537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69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C1A3AF3-22A2-42E0-99B4-13CB4993C19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6A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95BB955-1E0B-4BCC-9BD5-9A7171CDE8D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6B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1265104-5E4A-4925-8F9B-AC9DAB1BD4A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6C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406B905-D9B5-4DBC-AC4D-990A9841DAF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6D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678BAB3E-EBF9-4CC6-B84F-EB865315E151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6E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FFC94B8F-96E5-41DB-8473-8C49A75DB43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6F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4CCA90AA-6A66-4CF1-A26A-B6402DAD109E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70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B5EEC010-FE3A-41B4-B97F-F9265FE5058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71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42B3A9CC-D0B5-4D21-B7DB-B1B24265D93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72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C2090A30-21F5-4351-B3BD-C27F4ABFDCD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73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40541B9C-896B-4980-AF94-B10FA3CB175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74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6A99930B-7B54-463A-B676-8BAD54799FA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75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6C9C27F9-F382-4FC3-A97B-2F064331BDA0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76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C927885D-D4A6-4D39-9369-0E58DD598BE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77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A1B5D86F-F262-4D40-9CB8-AF2A4A63598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78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0AB5C740-9F26-4516-8439-F789CABCD4F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79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6C58D7AD-D3F0-48E6-B386-FF767CC7255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7A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41EBA39F-BA83-41E8-9A36-26959CA571C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7B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4E274096-C3F6-4DA6-984C-12BFE4AEF48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7C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0002D9CB-6E43-42ED-8FC0-6EA026BABCB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7D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C1CEB0BF-C9CF-477F-B11C-492B7A0B091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7E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ChartMaker!$CR$2:$CR$25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ChartMaker!$CS$2:$CS$25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ChartMaker!$CT$2:$CT$25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A7F-4B82-4243-A2CB-4234CE356BFE}"/>
            </c:ext>
          </c:extLst>
        </c:ser>
        <c:ser>
          <c:idx val="8"/>
          <c:order val="233"/>
          <c:tx>
            <c:strRef>
              <c:f>ChartMaker!$AZ$1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150B486-44F6-403E-B3C6-C89E950090A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81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6AC9216-3074-42F3-85E3-A2E280843C9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82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D7E1802-0454-431E-B6CE-22BE782A28A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83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A28735A-F05D-40F3-93F3-F7F1C159B3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84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672B88E-3DE3-49BD-82E7-EB9311AB11B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85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C1E59EE-0886-4A97-97DC-FED59DED006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86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45AB9FA-26DE-4734-8391-DF35F55D993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87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DDC6896-C3EA-4740-B10C-3CFE7785C92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88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467197D4-A3AC-4BC3-A1AF-6143426E67F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89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1DC4431-3BD8-4472-B3AE-ADA61769E0E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8A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FB5F11D6-0E63-4380-B460-ACB1CF515A8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8B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39B5E45F-CB88-4404-9958-C82FC37FB8C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8C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FFD5C7E4-F971-4A5D-8880-3E6EFA2260D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8D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65A83D8F-1DAD-4A0F-A343-E492E1FE445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8E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26789310-A8EF-4D17-B646-3DB66B0C13D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8F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13A72443-63EF-4FC7-ADDB-4A7FFE8DF37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90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43906B05-4B85-4401-8896-2B284DAE75D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91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DEA0B6F9-6C07-4E07-A4EB-4F70A55EC6A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92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50243883-13E7-4D1E-97E8-9EB35F109B1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93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57D6FE8D-A09B-4E3C-B246-93AD07E4836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94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D015F9A9-6241-4519-A954-B4E8EC01D1B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95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BABFAA60-D149-42AB-A101-CEC6442EC34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96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11FADD62-8A54-489A-9161-7E838313CCE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97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B1C8311F-D24B-42C3-9E38-78B99C78956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98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ChartMaker!$CV$2:$CV$25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ChartMaker!$CW$2:$CW$25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ChartMaker!$CX$2:$CX$25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A99-4B82-4243-A2CB-4234CE356BFE}"/>
            </c:ext>
          </c:extLst>
        </c:ser>
        <c:ser>
          <c:idx val="9"/>
          <c:order val="234"/>
          <c:tx>
            <c:strRef>
              <c:f>ChartMaker!$BA$1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21EBAB4-E0AB-48E7-84B9-233111D1CC6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9B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9CC0F8F-2317-4B2F-9239-775BA297D2E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9C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D8AF6C9-7DE4-4A27-9F0B-867DA51F401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9D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66F6797-002A-4392-A41B-7705EDBEDD9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9E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C1AF32B-DCC9-4006-8DEF-AF94E906A25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9F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1980B71-2E4A-488E-8636-412C3C32E31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A0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D12E0B6-D4FD-410F-86B4-52D98F5093E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A1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0D01B8F-0BAD-4B51-ACFF-414708F7A72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A2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5FBDD6DB-4506-466D-814E-9666006460C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A3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F9AF0DDB-7664-4878-8D61-EDF8873F935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A4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BCD3E2A9-6696-4A1F-9752-8B279AB79C9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A5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3FF466FD-7A14-4305-896C-2468D94DA4F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A6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2020C73E-84FA-46A9-8CF6-73633B9A0DF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A7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B31D48DF-A882-4CB9-80C9-D8CE29D916A0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A8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09731FE9-F968-4170-80E0-6978C52B49F1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A9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3546A219-2747-4C43-95E2-78A1D22A1781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AA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8DC1B08F-96A0-4DA0-AA6C-9B727F0CBAC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AB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29010E0A-61D4-456E-A058-EA66DE2EEAF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AC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EEC7CE69-CE57-4939-BF0C-687F83A5877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AD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E86F2430-E304-4FD3-A316-D0DEF0994E2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AE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91EFB52D-F95A-4982-B5B2-5530CA2A1A9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AF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7163C9B5-F4C3-4F01-877F-CF062ADEEA9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B0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9E904C72-D708-4AAA-B6BC-F2FF41A49BB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B1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9FF4EA96-5C8B-4C37-A4AF-B52ED5942EF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B2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ChartMaker!$CZ$2:$CZ$25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ChartMaker!$DA$2:$DA$25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ChartMaker!$DB$2:$DB$25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AB3-4B82-4243-A2CB-4234CE356BFE}"/>
            </c:ext>
          </c:extLst>
        </c:ser>
        <c:ser>
          <c:idx val="10"/>
          <c:order val="235"/>
          <c:tx>
            <c:strRef>
              <c:f>ChartMaker!$BB$1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C347A7E-4300-4AC6-B4BC-68EC2FC4AE2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B5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18B3539-5326-4799-846A-DDEAA104136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B6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48690D9-18C9-4C06-964A-90C4EA6BCF9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B7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19E6B4B-EDF7-435E-86B6-566666AEE40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B8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D300636-779D-49CA-83E2-2758CF918D5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B9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D7A9D486-75CA-4079-A950-3199432CC62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BA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76D1F1-60C1-4803-91D5-88E4B0BE7AC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BB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FCFA1F7-1935-4418-AB38-588688DD761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BC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64121D5-280A-4355-ABA1-2A580470D24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BD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F62C8199-F5B1-404F-A437-39F5F315172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BE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55797021-13EC-441F-B4C0-CB100C0AD87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BF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FDF4F630-C8AE-47E0-BA90-6F3EBDBF453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C0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216AEDF8-3786-4283-902D-585D5A46829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C1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5B2B4536-E75D-4DE7-A7DB-B94ABF9672C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C2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0F200FE4-3B3F-4F7F-818F-01A832FDA33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C3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CF7D46DF-E9EC-4BB1-95D6-01C258A72B5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C4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54015357-2B89-4805-88CA-E1066DFB440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C5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148648C2-F2EB-48C6-A095-A52A1EBAC25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C6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90756F79-8BE1-4CDB-AEBB-933726F42B3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C7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A4A6F494-9BFC-4063-979D-BD0EB93C23F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C8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816E0252-8780-41E7-B0A1-8514E7B61D6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C9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5D883C9D-364B-4F86-A7CA-04413D398DB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CA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3560A94C-58FE-41AF-BE08-1E35A602E6E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CB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B87B7FA-67E7-470A-80F3-C0693B9707E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CC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ChartMaker!$DD$2:$DD$25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ChartMaker!$DE$2:$DE$25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ChartMaker!$DF$2:$DF$25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ACD-4B82-4243-A2CB-4234CE356BFE}"/>
            </c:ext>
          </c:extLst>
        </c:ser>
        <c:ser>
          <c:idx val="11"/>
          <c:order val="236"/>
          <c:tx>
            <c:strRef>
              <c:f>ChartMaker!$BC$1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9F89079-B109-4C7B-89F1-67F9A288E5B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CF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4AA03BE-E26A-48A6-8736-44F907E25E6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D0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EB69D12-3B94-455C-9658-200B933B353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D1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D500BF2-EF81-41F8-BE49-66101728BA2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D2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2475708-6740-486E-93F5-7AC0667A655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D3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D6E188CB-4F76-43A2-9111-F62036D176F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D4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C263823B-B498-4471-9E3D-D9806E464AF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D5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5D6226B-91DE-420F-9232-BB23D8E420D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D6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C5744D3-84FE-4B38-8B62-E8935E6734D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D7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35CCD1B1-0D25-4F3E-8340-6B494352223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D8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5A84A1AD-5545-4AC7-A096-FE99A42DC19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D9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8113E762-245F-4941-B94F-24542878D4C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DA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001F156E-85B8-4D38-9AAC-369AF3B3B1E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DB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B197183-C229-4798-B4A5-9B234128813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DC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E606D8BA-4C59-46D9-A2C1-427FAE703B9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DD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DBC64198-B1C6-4AB0-8AA4-2F21C30C44A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DE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3061C5E1-A8AD-4A7E-9BB1-54098E70B63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DF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7577556C-934B-41FE-B8E9-026E14DB03C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E0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300A0AA2-4940-42CC-9632-84BC047D45F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E1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DD542EF2-0369-406F-9643-1052EE0F741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E2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4C385CA1-F688-4938-AE5B-57A2A089355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E3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2DDD7D8D-F809-4888-A68B-7BDF8876744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E4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FD1515A3-5443-4E4F-BCAD-BAA2774A74A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E5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890C6CDC-F16A-4CA0-9247-0BDD886D0DA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E6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ChartMaker!$DH$2:$DH$25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ChartMaker!$DI$2:$DI$25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ChartMaker!$DJ$2:$DJ$25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AE7-4B82-4243-A2CB-4234CE356BFE}"/>
            </c:ext>
          </c:extLst>
        </c:ser>
        <c:ser>
          <c:idx val="12"/>
          <c:order val="237"/>
          <c:tx>
            <c:strRef>
              <c:f>ChartMaker!$BD$1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dPt>
            <c:idx val="11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AEA-4B82-4243-A2CB-4234CE356BFE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AEC-4B82-4243-A2CB-4234CE356BFE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AEE-4B82-4243-A2CB-4234CE356BFE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AF0-4B82-4243-A2CB-4234CE356BFE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AF2-4B82-4243-A2CB-4234CE356BFE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AF4-4B82-4243-A2CB-4234CE356BFE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AF6-4B82-4243-A2CB-4234CE356BFE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AF8-4B82-4243-A2CB-4234CE356BFE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AFA-4B82-4243-A2CB-4234CE356BFE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9733867F-B6BA-4530-905B-0CF7AF36BD4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FB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CBCF374-8723-4D64-B8D1-A01E2C6A14F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FC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102EE93-C193-47B4-8624-B85A998246B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FD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6943D41-4FDE-4C11-B2A4-FDCCA5A2A6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FE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B2BAF1F-2981-442B-9B99-587551E820B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FF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97A3E9B-51F1-4418-8961-B01392772BA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00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9DFC1CB-5899-4FE0-89DD-782FD68F544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01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5FC3301-4EC0-453B-AF73-910DBDAFC37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02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1B29EB9-1AB2-4F63-8172-6245FFEEC7D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03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2B93A190-CB9F-4CFD-91F3-8DF358042BE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04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23264454-1220-43E7-B262-66C11CBFCFB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05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95F2C849-A5E3-4159-A3B4-FFAAFB2554F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EA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D13D4FF-435E-41BD-8116-E7144B40925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AEC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CDEC3DB3-046C-4A6F-A711-7AAD112865C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4336536971085457E-2"/>
                      <c:h val="8.833939068674553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EE-4B82-4243-A2CB-4234CE356BFE}"/>
                </c:ext>
              </c:extLst>
            </c:dLbl>
            <c:dLbl>
              <c:idx val="14"/>
              <c:tx>
                <c:rich>
                  <a:bodyPr rot="-1200000"/>
                  <a:lstStyle/>
                  <a:p>
                    <a:pPr>
                      <a:defRPr>
                        <a:solidFill>
                          <a:schemeClr val="bg1"/>
                        </a:solidFill>
                      </a:defRPr>
                    </a:pPr>
                    <a:fld id="{D9F850E5-B1ED-6C45-866F-487F3CF246D9}" type="CELLRANGE">
                      <a:rPr lang="en-US">
                        <a:solidFill>
                          <a:schemeClr val="bg1"/>
                        </a:solidFill>
                      </a:rPr>
                      <a:pPr>
                        <a:defRPr>
                          <a:solidFill>
                            <a:schemeClr val="bg1"/>
                          </a:solidFill>
                        </a:defRPr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8033197781613014E-2"/>
                      <c:h val="9.6672137857906237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06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03705D68-9351-4E47-B4DB-FEEDD2A952A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6337565439969409E-2"/>
                      <c:h val="8.420841923062263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F0-4B82-4243-A2CB-4234CE356BFE}"/>
                </c:ext>
              </c:extLst>
            </c:dLbl>
            <c:dLbl>
              <c:idx val="16"/>
              <c:tx>
                <c:rich>
                  <a:bodyPr rot="-1200000"/>
                  <a:lstStyle/>
                  <a:p>
                    <a:pPr>
                      <a:defRPr>
                        <a:solidFill>
                          <a:schemeClr val="bg1"/>
                        </a:solidFill>
                      </a:defRPr>
                    </a:pPr>
                    <a:fld id="{050994F9-0D1A-BA41-9C03-8E0B36EB591E}" type="CELLRANGE">
                      <a:rPr lang="en-US">
                        <a:solidFill>
                          <a:schemeClr val="bg1"/>
                        </a:solidFill>
                      </a:rPr>
                      <a:pPr>
                        <a:defRPr>
                          <a:solidFill>
                            <a:schemeClr val="bg1"/>
                          </a:solidFill>
                        </a:defRPr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5633966317766579E-2"/>
                      <c:h val="9.0780514806356308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07-4B82-4243-A2CB-4234CE356BFE}"/>
                </c:ext>
              </c:extLst>
            </c:dLbl>
            <c:dLbl>
              <c:idx val="17"/>
              <c:tx>
                <c:rich>
                  <a:bodyPr rot="-1200000"/>
                  <a:lstStyle/>
                  <a:p>
                    <a:pPr>
                      <a:defRPr>
                        <a:solidFill>
                          <a:schemeClr val="bg1"/>
                        </a:solidFill>
                      </a:defRPr>
                    </a:pPr>
                    <a:fld id="{7011B471-D17B-C149-8A2C-705898CB9AEB}" type="CELLRANGE">
                      <a:rPr lang="en-US">
                        <a:solidFill>
                          <a:schemeClr val="bg1"/>
                        </a:solidFill>
                      </a:rPr>
                      <a:pPr>
                        <a:defRPr>
                          <a:solidFill>
                            <a:schemeClr val="bg1"/>
                          </a:solidFill>
                        </a:defRPr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0835426936911151E-2"/>
                      <c:h val="7.6995680785273454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08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E0CB03EF-62F6-B74D-9636-AD44C6032E15}" type="CELLRANGE">
                      <a:rPr lang="en-US">
                        <a:solidFill>
                          <a:schemeClr val="bg1"/>
                        </a:solidFill>
                      </a:rPr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8033197781613014E-2"/>
                      <c:h val="9.8639783565169517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09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89664E79-8843-4632-B276-3215A4B2C37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3041760869000272E-2"/>
                      <c:h val="0.10485198160802586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F2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9353835A-8ECA-439F-8270-9567DF16C50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424188088100149E-2"/>
                      <c:h val="0.10485198160802586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F4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5A20B220-467B-4787-99D5-6B4FEFE6F3F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1841640856999081E-2"/>
                      <c:h val="9.506245639999844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F6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33D4CD6C-B2CE-4325-9F62-A4BF9DF6F4C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1841640856999081E-2"/>
                      <c:h val="8.5272931191971033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F8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8CDAA214-C3DC-434A-8186-6B7A14D5A47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AFA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ChartMaker!$DL$2:$DL$25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</c:numCache>
            </c:numRef>
          </c:xVal>
          <c:yVal>
            <c:numRef>
              <c:f>ChartMaker!$DM$2:$DM$25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</c:numCache>
            </c:numRef>
          </c:yVal>
          <c:bubbleSize>
            <c:numRef>
              <c:f>ChartMaker!$DN$2:$DN$25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B0A-4B82-4243-A2CB-4234CE356BFE}"/>
            </c:ext>
          </c:extLst>
        </c:ser>
        <c:ser>
          <c:idx val="13"/>
          <c:order val="238"/>
          <c:tx>
            <c:strRef>
              <c:f>ChartMaker!$BE$1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BE86DF9-475E-4EF3-A09E-B68C89498F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0C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3B179FD-9F0A-4C73-B179-6C0CE957344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0D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95EB04B-40B0-4625-B837-03D07A56F11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0E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7AF09C9-2DCF-4507-8FC8-F859335045B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0F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896FDAE-AB1B-431A-96E1-164604EFED8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10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031E460-69F0-48B9-8F10-2E7D5FAF11B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11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1190246A-2BEE-4B46-8FCB-5D2200384CF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12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758AEC90-EA74-4447-9FF5-4B3559F2518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13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59C5678-DE74-4DA9-A66D-4E990FE25F4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14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AFAAA2E8-9E38-4E34-83DB-7AE131FF461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15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24E10E83-7B0F-413D-9A66-4DE7DC0F643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16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35F9F866-FAC6-49F5-A784-67C9D5118D6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17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EF928DE0-33C5-4FB0-90D8-605A8BAD403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18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94FAB26-367E-41ED-B3B4-C0F9F07CD00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19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BBF83F70-C562-4F82-A0E0-42E0D28F20E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1A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9896C014-54EE-4B85-ABEC-54EF98AD86F1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1B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B1A1E290-4859-4A1E-8B78-795A860F93E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1C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FC15B3A2-2239-4089-A9F8-933BB5B2B0C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1D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97042348-4356-4738-84D8-774D9BE4D3B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1E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8D86B32D-B1F3-4A0E-9903-C43281F461E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1F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9C904C1D-FADA-4437-8DF4-147EC2F6B4B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20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52537E97-2F16-4D3C-B1ED-572AF847EC5E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21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035538EA-7E42-4202-8A30-D77B3A73FBD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22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57356C18-FE6B-4498-93B3-B4CD5C0B5FF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23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ChartMaker!$DP$2:$DP$25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ChartMaker!$DQ$2:$DQ$25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ChartMaker!$DR$2:$DR$25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B24-4B82-4243-A2CB-4234CE356BFE}"/>
            </c:ext>
          </c:extLst>
        </c:ser>
        <c:ser>
          <c:idx val="14"/>
          <c:order val="239"/>
          <c:tx>
            <c:strRef>
              <c:f>ChartMaker!$BF$1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41157F98-C4F3-4E56-B31B-6D396D42BB6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26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FC4F43E-94F7-4470-8F91-34372738E1A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27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FFD5B30-1ED6-410D-B588-BDD17FA7853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28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A4FD095-DC47-48AB-A6C3-01B74F648D0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29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EC169C2-A017-4364-96D2-41871270EE3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2A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4BFC4395-2310-4249-AAF8-8376E6C0EDF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2B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787B268-30B8-4234-9815-1B92D30CF60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2C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C701E4C-182F-490D-8192-4FB9DA20C29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2D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55638AEE-01DA-4623-8BA5-A21E62A4DD2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2E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D9EB9A6B-9CEB-4A0C-B027-B42B379E5D4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2F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C4531392-E712-471A-A61D-7225746DF32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30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4DA23543-E9A4-4103-83E1-25DF2D4E0C8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31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16CA2EC2-ED50-461C-979C-4EF2295AEC6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32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C370CDCD-5CC8-4F68-B36A-95F65295D7C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33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C579A84F-C092-406B-9F1A-440C1B75DE1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34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93B918F8-C6AC-4184-BB04-F9B7AE27E76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35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2EC0F23-BEBA-48FF-A925-2889EBFC1CE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36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BD506203-D8E4-436C-8433-45112E0530E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37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1B3B1134-9BBB-4195-9726-FD529362D57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38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731B8AA0-21E9-47BD-A66D-D7C067E0B62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39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E2A95154-EF8D-43D2-87B2-3C6248D901C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3A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217DC4C7-E039-4C3A-9DF1-71501C7C0CF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3B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54E5AF79-8BE8-4DD6-85D6-024B35828DD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3C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E0735A0-8C06-4DB9-A0AB-0C11499CE60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3D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ChartMaker!$DT$2:$DT$25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ChartMaker!$DU$2:$DU$25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ChartMaker!$DV$2:$DV$25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B3E-4B82-4243-A2CB-4234CE356BFE}"/>
            </c:ext>
          </c:extLst>
        </c:ser>
        <c:ser>
          <c:idx val="15"/>
          <c:order val="240"/>
          <c:tx>
            <c:strRef>
              <c:f>ChartMaker!$BG$1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583659F-9A94-42ED-9E9B-E8342500AAA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40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E69B304-E53F-47B9-8FA3-3B109D8BB0E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41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F5404F0-9058-43B6-9924-1994F9AFC52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42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6707F5E-A183-4758-A760-3EAE67E8925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43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118686E-5CC9-4BAB-B86B-58C1C5CE813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44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048EBAE-6D64-419A-8357-8E9EC47EA77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45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C54884F-7A25-4949-B283-82137DD2267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46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B19473D-0B0B-4D5E-BDCA-4ABC7BB50A7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47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B43C907-49BA-489D-AE99-CF311C62478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48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1406EC1-1F31-49E4-AFDA-C12EAD3E1D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49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45572FE8-C990-4B3F-B72F-5930C52CBFF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4A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C6F8A1EB-2C50-4BE3-B0B1-523D01A999A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4B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6E910DB7-00DD-43C5-8DB2-0051FF4F00B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4C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9C922376-9E24-490A-89B6-B79BC3B38A9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4D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DA813B64-B795-4DAA-9235-59592080221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4E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8731A37E-3F5E-429F-A0B1-B6CE40E6603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4F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A21C87D4-1F9E-41FE-8D0B-0CF125F6C7B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50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B7418F9C-EB0D-470B-972D-46F06B34198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51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81537DE2-C380-44AE-94A2-07BE5287614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52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81C46983-F02D-41B6-A915-35ADE05B8DC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53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49B4CF42-F1F8-417F-A698-B23B065CF58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54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DFBD247D-B3F2-4BA9-9A45-DDA0F55FA4D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55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BFF97D3F-8F9A-4257-BCC1-741F3980075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56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67CC098-6A6E-4AA4-B19B-C2F8FF0106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57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ChartMaker!$DX$2:$DX$25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ChartMaker!$DY$2:$DY$25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ChartMaker!$DZ$2:$DZ$25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B58-4B82-4243-A2CB-4234CE356BFE}"/>
            </c:ext>
          </c:extLst>
        </c:ser>
        <c:ser>
          <c:idx val="16"/>
          <c:order val="241"/>
          <c:tx>
            <c:strRef>
              <c:f>ChartMaker!$BH$1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6DC03EB-B272-450E-9E08-0CDAB182EF0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5A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B6B1A70-95FE-4F19-B119-BCBDD44EB5B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5B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DC5C835-535C-46D7-9B4C-EDF9FF9C455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5C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93D27E6-72BF-45A2-8E76-249150AE5FE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5D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4E6F525-CF5F-4E53-908E-7764E1B2E72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5E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433A760-CAE0-42AD-BE79-22A950DAE6B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5F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629D078-D188-4E04-80A4-D040836053C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60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55196E4-7C19-430C-ACA3-8FADCECEC08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61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089FC7CD-BEF7-4187-87E7-C0F650D01C7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62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128EFF18-E908-45CD-BD3B-E0B4BDACF3E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63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B221126-1E37-42CD-8128-D89242FC346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64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C0C3168C-4197-4C90-AA76-A9713A26AEC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65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95C5E12A-7764-497D-B077-CFE401090EF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66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97439563-EF56-4E00-9AEF-A91A25A7AFB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67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6E4F38B9-88C6-4656-BDC0-A547E6BBBA2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68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B87CD270-4EE9-421E-BA23-3FBDE32C6F8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69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A697600-E3CE-4F6A-98E4-2B8C60AD739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6A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72A51D59-2AE8-4AD8-96EE-78CD023E381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6B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40B7809A-C850-475A-8582-0441251A33A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6C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CDF4DE55-0EE4-4AD3-88E3-37F90349375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6D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CDAB57BF-507A-492A-848E-53BE9CA37E2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6E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E11CD5E9-008D-4448-B1EE-45B63402FFF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6F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A3532B2A-7AFE-4DA2-8F53-B7DF0500802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70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25679FCD-01A6-41F5-BBD9-D2267F5A4DC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71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ChartMaker!$EB$2:$EB$25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ChartMaker!$EC$2:$EC$25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ChartMaker!$ED$2:$ED$25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B72-4B82-4243-A2CB-4234CE356BFE}"/>
            </c:ext>
          </c:extLst>
        </c:ser>
        <c:ser>
          <c:idx val="17"/>
          <c:order val="242"/>
          <c:tx>
            <c:strRef>
              <c:f>ChartMaker!$BI$1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FD6AC5F-096B-4F08-93B1-FB15B771453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74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4C7ACF2-B197-4C1A-8151-4A4BE1296F4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75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ADA5B59-C96C-4662-990C-E784038C0FC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76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AFB8538-F4D4-416F-B635-A03F141B2DC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77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E4B4E07-1D4D-4667-AD56-640DDBF8B15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78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4A80BDF8-599C-4204-847A-A644D6392E4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79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8D9295A-5FD5-4A26-847A-8CAE92C0860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7A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EF65BEAD-EB3D-489E-92B2-1B7350B04BF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7B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B1FC183-A159-493D-A7AF-D7845478E09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7C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531A17B6-22BB-4606-AF52-87A42753161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7D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5982C00B-B9AA-46DB-AF1C-681C626ACD1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7E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2D31A954-5744-4CC7-B73C-BA47937500C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7F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5696219-D5E3-4855-A78C-9012B4CC6AA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80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9ECDD2B0-871A-4F26-B277-78D36E03179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81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44CCB625-501F-4259-9B7B-9987B316AA2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82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AEE7FFF8-0CC7-4400-B085-83B9A105ECE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83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FCB08923-3138-4749-BC1A-DFA239675A6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84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5088490D-8EC5-46D4-AD13-26996C60289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85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CAA5E31F-21AD-451B-A6D1-30ADE4FDFE4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86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B61B4BE4-1029-4277-A165-3A58AAB7E36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87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01F81D45-6D5C-4955-85AD-AB4D056C88F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88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664D9766-AA1D-4C5F-BDAC-0830B5998B8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89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6BE96B28-0FCA-48FF-A96F-879AB513241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8A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7182FF62-299B-434F-A3AD-7BDA90CF52E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8B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ChartMaker!$EF$2:$EF$25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ChartMaker!$EG$2:$EG$25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ChartMaker!$EH$2:$EH$25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B8C-4B82-4243-A2CB-4234CE356BFE}"/>
            </c:ext>
          </c:extLst>
        </c:ser>
        <c:ser>
          <c:idx val="18"/>
          <c:order val="243"/>
          <c:tx>
            <c:strRef>
              <c:f>ChartMaker!$BJ$1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F7B4B63-A74D-4288-A7C4-F311A5C1B16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8E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459A00B-601A-4E2D-AA1D-FABF8882A93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8F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8F75BC3-DD66-45E5-8141-57C3758E39D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90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B3E1CA9-4FA9-46B7-9E16-378B114B1CC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91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49239F2-F065-4228-A134-70CFB23BFEC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92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3C82056-988A-4104-8233-0BF0ED6DD3B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93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D1CC7C39-F079-43C4-B8E6-1852AE54526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94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6AFE8CE2-C8A8-4BD7-AA85-3E2C8A10FD9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95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D88880B4-4CF9-4A8B-A3FF-96640C1F67C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96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08E8F841-8885-45FE-9D02-7A6ACA1835C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97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3B588BDC-3718-4850-ABB0-C401DFDFB2D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98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2BA42C0E-4016-4143-9C4F-68F130771B1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99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5D0C3A6-EF0C-40E1-B09C-7772E3CA1FB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9A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F6B76FC1-747C-46CE-B94C-337421ADED9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9B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F4895E12-06AF-45F1-A252-06CB7899CC0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9C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BD5FE1FC-2FB1-4012-91CB-CE2B83BB413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9D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DD497AE0-051E-469A-BA65-6F28E9E57B7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9E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5E2338CD-4B57-404B-B9B8-DDF26461A41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9F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B658B33E-73E2-47D5-9AF6-6AA91098EE3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A0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93A6E22D-6D58-457C-A8EC-C190477F0BD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A1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61B6A54C-6BAC-486B-B6CA-F07F181079C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A2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DF2DABA9-483E-438D-AA05-C7DF9189676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A3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34859651-91BF-473E-95CC-70C40A074FF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A4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CF12079E-A4A2-4A4C-B8EE-C733336FA43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A5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ChartMaker!$EJ$2:$EJ$25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ChartMaker!$EK$2:$EK$25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ChartMaker!$EL$2:$EL$25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BA6-4B82-4243-A2CB-4234CE356BFE}"/>
            </c:ext>
          </c:extLst>
        </c:ser>
        <c:ser>
          <c:idx val="19"/>
          <c:order val="244"/>
          <c:tx>
            <c:strRef>
              <c:f>ChartMaker!$BK$1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B2F3830-C55D-4D9B-93E0-C92B9414A34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A8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55C2863-48C0-488B-BFE0-AF02896D078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A9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6C1D4A4-A864-4835-822D-29726C1EDD4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AA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71E81640-AC86-4EF9-BB6C-0B125259256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AB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295DDEA-B4C3-4E94-B6B2-D1907703DC4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AC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476BF96-B16A-42C2-BF1A-FEB5F8BCAB1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AD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41B9B7B-BB2B-4845-A0B6-33261CAB44C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AE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661F2160-6759-4CD2-84A5-3AF9AEA72B6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AF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DD6D335-1A86-4764-968F-60A0621B4A1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B0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BD0AC0D9-1DC6-4587-A74E-52B05ED115C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B1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1E33C2C6-5DDA-4D7C-8003-1E04DF6EDF4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B2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FFF5CC87-70E4-430E-8203-91CD8CCD5BA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B3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A19A8B0E-4E6E-47D2-81A8-1066AC2F23A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B4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1FBFA6D-6352-4F73-985B-B77FD5FCD9C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B5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16B4E241-C0B3-4081-9B77-12A45220EC5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B6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1E402E4D-1B1A-407D-BBD1-38D44F13E73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B7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31402F0F-5A62-4740-86FC-609DE83301A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B8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924CE005-BB24-4052-9DEA-F352D2E57B8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B9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FC0E171F-5401-4FC6-AA56-229306614B4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BA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30B96031-9CC1-4D98-B33C-1EFB7895B0A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BB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F2228BEB-0B93-49E1-B36B-05EBA28791B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BC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89FE1A13-D3CB-41B8-AB1B-9313F419613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BD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B26EEE72-52DD-47AB-B9E9-CCE4097FC40E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BE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78F03CA0-9EE0-41F2-916E-FB8054FAA1E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BF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ChartMaker!$EN$2:$EN$25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ChartMaker!$EO$2:$EO$25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ChartMaker!$EP$2:$EP$25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BC0-4B82-4243-A2CB-4234CE356BFE}"/>
            </c:ext>
          </c:extLst>
        </c:ser>
        <c:ser>
          <c:idx val="20"/>
          <c:order val="245"/>
          <c:tx>
            <c:strRef>
              <c:f>ChartMaker!$BL$1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7E170E4-6008-4101-8A15-CB2349C19FD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C2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82EEC49-A31C-4A05-8183-2C05F11A454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C3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96BA111-C32A-4EEF-B7FD-366C12D7CAB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C4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76EF83E-A2E7-4146-9FF3-44B1F3B6190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C5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F6E7B9C-2555-4A16-9583-8CCF39CCF2A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C6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2C4A842-A80D-4A17-9E72-0551EA8AB75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C7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1DC2013-D996-4557-AF1B-09B3DF5FC0B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C8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548E31C-AFCA-4F52-AF6E-BCF47C07C35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C9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4C5177E-7169-46F5-8EA3-A9E80D7E8C0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CA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D7E89910-350D-4291-B372-60A7CF7FF6B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CB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DFD860B1-A328-49A9-9CE6-1E12C015F71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CC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FA30D27D-6E0C-43AC-9637-C2286B9761E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CD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23FD9946-E46D-48D0-8EFE-33C9B2E1CDA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CE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E81ACFA6-EC3E-4E39-BC53-F02627BC9F7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CF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3C30B349-AABB-401E-AB16-9ECECE0365D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D0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BD85AF02-ADCD-49A2-9392-DE5D5A44140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D1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506A3DF3-4A5B-4FB4-BDCA-F29226F7FBB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D2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9C7DDA11-3590-4015-9C1E-4DB87192855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D3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788994AC-B6D4-41CE-B123-A39AFF48003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D4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71EC334E-FDEA-4165-B781-3A8B5A26620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D5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30FC6EBD-09D5-472A-85BE-3DEC82C3A3A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D6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8175C736-2AC8-4685-B4AF-FF77461A040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D7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F2F60C74-15F8-43FA-B100-6028E3540D3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D8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870BD63D-50AC-4686-B58F-739A4057C8D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D9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ChartMaker!$ER$2:$ER$25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ChartMaker!$ES$2:$ES$25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ChartMaker!$ET$2:$ET$25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BDA-4B82-4243-A2CB-4234CE356BFE}"/>
            </c:ext>
          </c:extLst>
        </c:ser>
        <c:ser>
          <c:idx val="21"/>
          <c:order val="246"/>
          <c:tx>
            <c:strRef>
              <c:f>ChartMaker!$BM$1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7B4B98F-22DB-4D5F-A9DF-55210B3AA24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DC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72DFDAE-F3AA-462E-A4D5-A5F1827EB54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DD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24503A2-5C63-47CF-8E6B-CBB3C2B7863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DE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0CB548C-6F57-472F-9E1A-FD6FCA6E7EE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DF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F6E406B-42A7-4611-BA3C-0A342D34C64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E0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DAF84B9-452A-465A-B56C-0869B665E30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E1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5D979C16-F6A6-4532-A668-7BC7635F0E8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E2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C117F22-A486-42C4-A4CE-9D9CF1B7BCF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E3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9BE3C4BA-A310-48EE-BF79-4E4BF710757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E4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29E1770-9FAB-41AD-9C6E-C8ED89D6D1F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E5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5A46C2E3-0CE6-4635-A4A7-137AD328190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E6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CDC0771C-DFAD-4C4F-BDDB-EA57CF88BAB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E7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AC81B127-74DD-4666-9636-11E9097497B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E8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F4AA5992-81D0-4D2F-884D-FC83794346D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E9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BE583522-5B52-4B02-B939-030E58C5B11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EA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71D3DDC6-C65A-418F-8288-3B94714938D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EB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5ACCF27D-E5E6-4C8A-899B-180623EC666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EC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0EB1676F-A304-4494-BE25-672B16855DE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ED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25737622-1A21-49C4-925E-E8B5E54B04B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EE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74CDA627-39C8-4ED7-90E3-D9E0564409D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EF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AC61C657-4885-4ED5-86FD-A2E3A66BCAA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BF0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8CB1CF14-5584-4585-B1EA-C41F67648E1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F1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D89902CD-6622-4EE0-8AC1-69641F79E0A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F2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67E596A3-A407-4B22-B942-7056394D5CB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F3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ChartMaker!$EV$2:$EV$25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ChartMaker!$EW$2:$EW$25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ChartMaker!$EX$2:$EX$25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BF4-4B82-4243-A2CB-4234CE356BFE}"/>
            </c:ext>
          </c:extLst>
        </c:ser>
        <c:ser>
          <c:idx val="22"/>
          <c:order val="247"/>
          <c:tx>
            <c:strRef>
              <c:f>ChartMaker!$BN$1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F7B9F85-5885-4EEC-A91B-72AAEB494BA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F6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76FCB95-2460-4CF4-93C7-512D61D184F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F7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E9453E1-DE51-4472-8776-E1725A165E2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F8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3E0DA22-EEFD-4C0E-937F-856EFAEBD91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F9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6F89ED0-1010-40F8-B786-652215C14EE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FA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0FFEBFE-0016-4065-B0C5-443B7771A16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FB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CD56F29-71E2-47E0-8042-96B40435014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FC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7E8AD23-FAFC-4DBC-ACDA-B3B359BEE74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FD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1E5D3BE-BB01-4B8C-81F0-FA26009AEFF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FE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87CF0517-35CA-4291-98C1-18DFDAEF70E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BFF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5671DAB1-5D7B-40DE-82E7-5DED0158662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00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287F8F89-371D-42DB-85BB-3F034355D8E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01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3944260F-3F6F-4862-9743-5BDF758856B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02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E131259-0AA9-4012-AA90-2F6529D27DC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03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DCBC3DA1-9AA4-4D53-9ECD-DC48BABEA8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04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93F6AE0F-4F69-48A9-919B-217247F6C96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05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9BD4B831-8697-462A-B1A0-13FAA47C848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06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B030E5CA-5F79-461A-9A39-05FB2523E27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07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0B35D67F-6893-4C53-A509-D1316580B2C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08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67379626-3058-4255-A886-938DBD24862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09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981E8667-C0B6-45D8-A007-D259820DC95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0A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AB8D1ECC-E4A9-4486-8CC0-1634D71D91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0B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A87E77C6-A7A8-4A18-B7D5-EBAD43E5670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0C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365E022E-994C-4CC1-8CF3-4561D3B5EDE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0D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ChartMaker!$EZ$2:$EZ$25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ChartMaker!$FA$2:$FA$25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ChartMaker!$FB$2:$FB$25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C0E-4B82-4243-A2CB-4234CE356BFE}"/>
            </c:ext>
          </c:extLst>
        </c:ser>
        <c:ser>
          <c:idx val="23"/>
          <c:order val="248"/>
          <c:tx>
            <c:strRef>
              <c:f>ChartMaker!$BO$1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07D23DBA-9844-41BC-96F4-2BED64F7C7F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10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8125809-D11D-406F-82A3-1066F81A04B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11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AF0DEF2-5A88-4D0C-AC28-45C8E6BD440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12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4A2B76D-D41C-4235-BF8D-BFCD33DDC14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13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ACE8E84-D7F3-4776-9DC5-8A8711D1D79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14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EC12558-28BA-492B-AFC9-97AB2B447AD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15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E471EEF-E59B-443E-9F72-488A9066397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16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8C8E09FB-EF86-47B8-B61B-D7AEBAEE266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17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5D0AA63E-D184-4C45-B9DD-21C9D046510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18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083C6479-7981-4906-A379-57766D32498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19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15B9A7EA-1182-45FD-B776-017462ADD42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1A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3B50A5D8-C0F0-41C1-9FFA-950BA877444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1B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3C3EDBFB-C713-4A4E-BDEE-1CC89BF398F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1C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B8728DFD-D62B-4756-9861-BDD6D0E4CD7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1D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29FB7E1C-B80B-4839-91D3-5F2B442891A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1E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2AF8C371-A071-476B-80B3-D53E2DCD92D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1F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57529EB-C147-4730-919F-5362D22794F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20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C4DFC853-7BA7-49E9-B6E1-F2DB9ABEBE6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21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3F44E880-F888-4908-B469-5F3F76FBB36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22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AFF7F9D3-CDDE-4F5B-9ED3-55A3B75962D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23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D994E3C8-9204-43C5-8988-6A1A4E4C578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24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1BEA0DC0-BD1F-498F-A995-3F2D67BA25B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25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93A5EFA4-AA5D-413A-AF73-C7D9F19BECF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26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42A1C130-C08A-4C6A-B790-C61F4EE2B4A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27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ChartMaker!$FD$2:$FD$25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ChartMaker!$FE$2:$FE$25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ChartMaker!$FF$2:$FF$25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C28-4B82-4243-A2CB-4234CE356BFE}"/>
            </c:ext>
          </c:extLst>
        </c:ser>
        <c:ser>
          <c:idx val="24"/>
          <c:order val="249"/>
          <c:tx>
            <c:strRef>
              <c:f>ChartMaker!$BP$1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8BFA3AD-A504-41B8-B69F-6F609F99A79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2A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5F3F339-BEED-4D94-B1AC-4AA14B68E65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2B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B79CC39-A6D4-4498-BD39-AC511D97B37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2C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AC19439-AA75-4F76-9B56-6D918DA14DB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2D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61D56D76-1AA0-4698-9F05-23B2F5E3DFA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2E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DB57F45-6BE6-44A1-8A2E-27C55146BE3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2F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21385CE-C53E-4065-ADDE-E63279B5D9A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30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6A4E50DB-37A2-4E9E-A59E-83080FB6806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31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A4A0B55-6406-4A8D-AF29-1EDB3C7C183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32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88A9B043-0B9D-4FD4-A1D5-B894002B016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33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CDEA9547-B5B4-4991-AAB3-92DDF23830F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34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61B75061-4D11-480A-A781-D209A05900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35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DA20952B-57A9-40B0-ABC0-5273C9AB4B0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36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48062C13-D83E-4DC1-9DA8-667AB4580E5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37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C7B2135C-F861-486F-B9D4-487202FADFD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38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5627FC89-C1C0-49EB-BCE2-96EC37E4EE1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39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D75AFC4B-D721-42D5-9E04-2E541EA74AB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3A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BBC2A06D-DC45-4066-9BE6-C2B6A38BEE7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3B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A2AABCD6-6F32-4043-86D5-8EAC52739A6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3C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894C9EE6-53FC-40AB-967D-4A2002CEA08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3D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C75DA1D4-1D21-46BB-A223-8C868E88FDC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3E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B38137C3-5B2D-452D-9BAF-3C6C10BB595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3F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EC93C627-0518-4BB0-A87E-28ACA0EBDED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40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C41F46B9-F5C6-4019-A9E7-9BFC018CF43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41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ChartMaker!$FH$2:$FH$25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ChartMaker!$FI$2:$FI$25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ChartMaker!$FJ$2:$FJ$25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_A1</c:v>
                  </c:pt>
                  <c:pt idx="1">
                    <c:v>_A2</c:v>
                  </c:pt>
                  <c:pt idx="2">
                    <c:v>_A3</c:v>
                  </c:pt>
                  <c:pt idx="3">
                    <c:v>_A4</c:v>
                  </c:pt>
                  <c:pt idx="4">
                    <c:v>_A5</c:v>
                  </c:pt>
                  <c:pt idx="5">
                    <c:v>_A6</c:v>
                  </c:pt>
                  <c:pt idx="6">
                    <c:v>Blank Buffer</c:v>
                  </c:pt>
                  <c:pt idx="7">
                    <c:v>Universal Control</c:v>
                  </c:pt>
                  <c:pt idx="8">
                    <c:v>_B1</c:v>
                  </c:pt>
                  <c:pt idx="9">
                    <c:v>_B2</c:v>
                  </c:pt>
                  <c:pt idx="10">
                    <c:v>_B3</c:v>
                  </c:pt>
                  <c:pt idx="11">
                    <c:v>_B4</c:v>
                  </c:pt>
                  <c:pt idx="12">
                    <c:v>_B5</c:v>
                  </c:pt>
                  <c:pt idx="13">
                    <c:v>Expression Control</c:v>
                  </c:pt>
                  <c:pt idx="14">
                    <c:v>Elution Buffer</c:v>
                  </c:pt>
                  <c:pt idx="15">
                    <c:v>Blank Buffer</c:v>
                  </c:pt>
                  <c:pt idx="16">
                    <c:v>Elution Buffer</c:v>
                  </c:pt>
                  <c:pt idx="17">
                    <c:v>Elution Buffer</c:v>
                  </c:pt>
                  <c:pt idx="18">
                    <c:v>Elution Buffer</c:v>
                  </c:pt>
                  <c:pt idx="19">
                    <c:v>Detector Protein</c:v>
                  </c:pt>
                  <c:pt idx="20">
                    <c:v>Detector Protein</c:v>
                  </c:pt>
                  <c:pt idx="21">
                    <c:v>Detector Protein</c:v>
                  </c:pt>
                  <c:pt idx="22">
                    <c:v>Detector Protein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C42-4B82-4243-A2CB-4234CE356BFE}"/>
            </c:ext>
          </c:extLst>
        </c:ser>
        <c:ser>
          <c:idx val="25"/>
          <c:order val="250"/>
          <c:tx>
            <c:strRef>
              <c:f>ChartMaker!$I$1</c:f>
              <c:strCache>
                <c:ptCount val="1"/>
                <c:pt idx="0">
                  <c:v>Cell-Free Blends</c:v>
                </c:pt>
              </c:strCache>
            </c:strRef>
          </c:tx>
          <c:spPr>
            <a:gradFill flip="none" rotWithShape="1">
              <a:gsLst>
                <a:gs pos="0">
                  <a:schemeClr val="accent6"/>
                </a:gs>
                <a:gs pos="54000">
                  <a:schemeClr val="accent1">
                    <a:tint val="44500"/>
                    <a:satMod val="160000"/>
                  </a:schemeClr>
                </a:gs>
                <a:gs pos="100000">
                  <a:srgbClr val="7030A0"/>
                </a:gs>
              </a:gsLst>
              <a:path path="circle">
                <a:fillToRect r="100000" b="100000"/>
              </a:path>
              <a:tileRect l="-100000" t="-100000"/>
            </a:gra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33FF493-BCD0-4FC0-8B91-4632684FD75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129117709112030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44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011C84C-95A6-4423-87FD-2580B69DB03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129117709112030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45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97E9AB5-BF38-4386-9547-06752E26BB8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0453574216223303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46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98E2892-1A8C-4ABD-A33F-167E786BA4D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2982844560903589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47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FFCA9CE-C7B7-483D-B7C5-3D0D5B56141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3450429807500741"/>
                      <c:h val="0.11463898920573491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48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4EF0DF8-9DCE-41B7-A779-A8E55D6A43B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3993173942903184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49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E1BC7134-9CB8-487A-A012-D46A6B44B34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218783725471299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4A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EB34FFE-93C8-42DF-A233-03FE349AA43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3142738566875303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4B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4C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4D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4E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4F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50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51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52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53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54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55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56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57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58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59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5A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5B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ChartMaker!$J$2:$J$25</c:f>
              <c:numCache>
                <c:formatCode>General</c:formatCode>
                <c:ptCount val="24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</c:numCache>
            </c:numRef>
          </c:xVal>
          <c:yVal>
            <c:numRef>
              <c:f>ChartMaker!$K$2:$K$25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6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</c:numCache>
            </c:numRef>
          </c:yVal>
          <c:bubbleSize>
            <c:numRef>
              <c:f>ChartMaker!$L$2:$L$25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'1. Enter experiment details'!$Q$5:$Q$12</c15:f>
                <c15:dlblRangeCache>
                  <c:ptCount val="8"/>
                  <c:pt idx="0">
                    <c:v>Core +  + </c:v>
                  </c:pt>
                  <c:pt idx="1">
                    <c:v>Core +  + </c:v>
                  </c:pt>
                  <c:pt idx="2">
                    <c:v>Core +  + </c:v>
                  </c:pt>
                  <c:pt idx="3">
                    <c:v>Core +  + </c:v>
                  </c:pt>
                  <c:pt idx="4">
                    <c:v>Core +  + </c:v>
                  </c:pt>
                  <c:pt idx="5">
                    <c:v>Core +  + </c:v>
                  </c:pt>
                  <c:pt idx="6">
                    <c:v>Core +  + </c:v>
                  </c:pt>
                  <c:pt idx="7">
                    <c:v>Core +  +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C5C-4B82-4243-A2CB-4234CE356BFE}"/>
            </c:ext>
          </c:extLst>
        </c:ser>
        <c:ser>
          <c:idx val="26"/>
          <c:order val="251"/>
          <c:tx>
            <c:strRef>
              <c:f>ChartMaker!$O$1</c:f>
              <c:strCache>
                <c:ptCount val="1"/>
                <c:pt idx="0">
                  <c:v>Controls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C5F-4B82-4243-A2CB-4234CE356BFE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C61-4B82-4243-A2CB-4234CE356BFE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89FFB018-0022-4F7A-A6D7-6AF7089176A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0533916426591542E-2"/>
                      <c:h val="8.541617540301377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5F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BFBCEFE-925C-470A-B4AF-4063387C028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8137332558752386E-2"/>
                      <c:h val="8.541617540301377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61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98CDA71-8CDC-4844-A894-B2D8D5B1EB1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9335624492671971E-2"/>
                      <c:h val="8.541617540301377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62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F5BF135-3980-42AD-A38E-D3D8896A8F0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9335624492671971E-2"/>
                      <c:h val="8.541617540301377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63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987CC61-370E-48C4-A57E-C1BDE0C0BB0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362764735453387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64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05D9FDD-3DDB-4B9F-8F71-D82803C5CBA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362764735453387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65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CC2A88D9-0F42-4F97-8C45-E4971FB18BD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6.4489656292136488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66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88EB8EB4-9319-4B57-8FEF-ACAD124ABCD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6.85401423730402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67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96A1DDB-5F1B-451E-A146-3E27479259F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6.1732839134439985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68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304DCF5E-AAD9-44C0-BBCB-34AC5B5C892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6.4093741507584456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69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6A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6B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6C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6D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6E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6F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70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71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72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73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74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75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76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77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ChartMaker!$P$2:$P$25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</c:numCache>
            </c:numRef>
          </c:xVal>
          <c:yVal>
            <c:numRef>
              <c:f>ChartMaker!$Q$2:$Q$25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yVal>
          <c:bubbleSize>
            <c:numRef>
              <c:f>ChartMaker!$R$2:$R$25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ChartMaker!$O$2:$O$25</c15:f>
                <c15:dlblRangeCache>
                  <c:ptCount val="24"/>
                </c15:dlblRangeCache>
              </c15:datalabelsRange>
            </c:ext>
            <c:ext xmlns:c16="http://schemas.microsoft.com/office/drawing/2014/chart" uri="{C3380CC4-5D6E-409C-BE32-E72D297353CC}">
              <c16:uniqueId val="{00000C78-4B82-4243-A2CB-4234CE356BFE}"/>
            </c:ext>
          </c:extLst>
        </c:ser>
        <c:ser>
          <c:idx val="27"/>
          <c:order val="252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C7B-4B82-4243-A2CB-4234CE356BFE}"/>
              </c:ext>
            </c:extLst>
          </c:dPt>
          <c:dLbls>
            <c:dLbl>
              <c:idx val="0"/>
              <c:layout>
                <c:manualLayout>
                  <c:x val="-6.3692237822751407E-2"/>
                  <c:y val="0.21224889645333561"/>
                </c:manualLayout>
              </c:layout>
              <c:tx>
                <c:rich>
                  <a:bodyPr/>
                  <a:lstStyle/>
                  <a:p>
                    <a:fld id="{8653C4A7-B349-4B38-A582-C3DB49D8E4D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402338849225056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7B-4B82-4243-A2CB-4234CE356BFE}"/>
                </c:ext>
              </c:extLst>
            </c:dLbl>
            <c:dLbl>
              <c:idx val="1"/>
              <c:layout>
                <c:manualLayout>
                  <c:x val="-6.3692237822751407E-2"/>
                  <c:y val="0.21038393842620787"/>
                </c:manualLayout>
              </c:layout>
              <c:tx>
                <c:rich>
                  <a:bodyPr/>
                  <a:lstStyle/>
                  <a:p>
                    <a:fld id="{EE7E643B-FF45-4657-A7D4-7131ABDB7E0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402338849225056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7C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7D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7E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7F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80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81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82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83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84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85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86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87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88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89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8A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8B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8C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8D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8E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8F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90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91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92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ChartMaker!$V$2:$V$25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ChartMaker!$W$2:$W$25</c:f>
              <c:numCache>
                <c:formatCode>General</c:formatCode>
                <c:ptCount val="24"/>
                <c:pt idx="0">
                  <c:v>6</c:v>
                </c:pt>
                <c:pt idx="1">
                  <c:v>5</c:v>
                </c:pt>
              </c:numCache>
            </c:numRef>
          </c:yVal>
          <c:bubbleSize>
            <c:numRef>
              <c:f>ChartMaker!$X$2:$X$25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ChartMaker!$U$2:$U$25</c15:f>
                <c15:dlblRangeCache>
                  <c:ptCount val="24"/>
                  <c:pt idx="0">
                    <c:v>Wash Buffer</c:v>
                  </c:pt>
                  <c:pt idx="1">
                    <c:v>Wash Buffer</c:v>
                  </c:pt>
                  <c:pt idx="2">
                    <c:v>Wash Buffer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C93-4B82-4243-A2CB-4234CE356BFE}"/>
            </c:ext>
          </c:extLst>
        </c:ser>
        <c:ser>
          <c:idx val="28"/>
          <c:order val="253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C95-4B82-4243-A2CB-4234CE356BF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C97-4B82-4243-A2CB-4234CE356B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C99-4B82-4243-A2CB-4234CE356B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C9B-4B82-4243-A2CB-4234CE356BFE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32012DEC-A14C-4B58-880C-8B941C4A9C8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836820595903844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95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86DA032-FE64-4FFE-90E6-09EB5BAC15E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836820595903844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97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6B28B7A-1025-4F3D-8C3E-517BE71DC67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836820595903844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99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7723A976-C43B-48C9-9CB8-1BB21107855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9B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9C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9D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9E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9F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A0-4B82-4243-A2CB-4234CE356B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A1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A2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A3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A4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A5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A6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A7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A8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A9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AA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AB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AC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AD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AE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AF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ChartMaker!$AC$2:$AC$25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yVal>
          <c:bubbleSize>
            <c:numRef>
              <c:f>ChartMaker!$AD$2:$AD$25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ChartMaker!$AA$2:$AA$25</c15:f>
                <c15:dlblRangeCache>
                  <c:ptCount val="24"/>
                </c15:dlblRangeCache>
              </c15:datalabelsRange>
            </c:ext>
            <c:ext xmlns:c16="http://schemas.microsoft.com/office/drawing/2014/chart" uri="{C3380CC4-5D6E-409C-BE32-E72D297353CC}">
              <c16:uniqueId val="{00000CB0-4B82-4243-A2CB-4234CE356BFE}"/>
            </c:ext>
          </c:extLst>
        </c:ser>
        <c:ser>
          <c:idx val="0"/>
          <c:order val="254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CB2-4B82-4243-A2CB-4234CE356BFE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6.629471514539014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CB2-4B82-4243-A2CB-4234CE356B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B3-4B82-4243-A2CB-4234CE356B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CB4-4B82-4243-A2CB-4234CE356B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F985BC5-2496-4B7B-AE34-A684B31D5B5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B5-4B82-4243-A2CB-4234CE356B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A7A760C-8C24-427E-94CF-39C3D85A040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B6-4B82-4243-A2CB-4234CE356B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3895EA6-F8A6-4CAC-AEC0-28071795464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B7-4B82-4243-A2CB-4234CE356B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DA679CDA-17F3-4B53-A62F-127D13ED680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B8-4B82-4243-A2CB-4234CE356B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4E8508D-A9E9-4BF8-9BB9-902A5020A55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B9-4B82-4243-A2CB-4234CE356B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5C2552E-B95E-4A7D-B9EE-258BF9831A4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BA-4B82-4243-A2CB-4234CE356BFE}"/>
                </c:ext>
              </c:extLst>
            </c:dLbl>
            <c:dLbl>
              <c:idx val="9"/>
              <c:layout>
                <c:manualLayout>
                  <c:x val="-5.4737465827733645E-2"/>
                  <c:y val="-1.6161429463403891E-16"/>
                </c:manualLayout>
              </c:layout>
              <c:tx>
                <c:rich>
                  <a:bodyPr/>
                  <a:lstStyle/>
                  <a:p>
                    <a:fld id="{61F56361-9CA6-46D0-B73A-2B406DE703B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BB-4B82-4243-A2CB-4234CE356BF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B47ECB73-741E-4836-9A21-15C4C99F8DC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BC-4B82-4243-A2CB-4234CE356BF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A55437C5-E743-464D-B7BE-64E494E4EFF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BD-4B82-4243-A2CB-4234CE356BF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892820A2-DCF4-4450-B3D1-B47B797D7A6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BE-4B82-4243-A2CB-4234CE356BF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E0B403E-C1CB-4813-AE27-43242A19BE0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BF-4B82-4243-A2CB-4234CE356BF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C7C6F5C7-93AB-43E9-BBE9-59F497FFBB3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C0-4B82-4243-A2CB-4234CE356BF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A3225F15-EF13-4AA8-B108-16147E29B66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C1-4B82-4243-A2CB-4234CE356BF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9038B818-219D-47F8-A161-79770F2D2DE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C2-4B82-4243-A2CB-4234CE356BF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FB9C968C-06EB-431B-AFD5-D94CE9F4A37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C3-4B82-4243-A2CB-4234CE356BF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BC2475BF-17F7-4F05-BB43-AE0B96DD9C7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C4-4B82-4243-A2CB-4234CE356BF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8ED917D5-453D-4F8C-B7E3-5A41AA51705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C5-4B82-4243-A2CB-4234CE356BF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A6BB74EA-6063-4F65-A6FC-83D9F0555AD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C6-4B82-4243-A2CB-4234CE356BF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C7B3A527-B290-48C6-8357-A250260631B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C7-4B82-4243-A2CB-4234CE356BF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379B4D28-302D-43CA-B14D-AB0E30432E0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C8-4B82-4243-A2CB-4234CE356BF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87BC6899-13C0-4BC4-8280-EC97C040E6D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CC9-4B82-4243-A2CB-4234CE356B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 vert="horz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ChartMaker!$AI$2:$AI$25</c:f>
              <c:numCache>
                <c:formatCode>General</c:formatCode>
                <c:ptCount val="24"/>
                <c:pt idx="0">
                  <c:v>4</c:v>
                </c:pt>
              </c:numCache>
            </c:numRef>
          </c:yVal>
          <c:bubbleSize>
            <c:numRef>
              <c:f>ChartMaker!$AJ$2:$AJ$25</c:f>
              <c:numCache>
                <c:formatCode>General</c:formatCode>
                <c:ptCount val="24"/>
                <c:pt idx="0">
                  <c:v>1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ChartMaker!$AG$2:$AG$25</c15:f>
                <c15:dlblRangeCache>
                  <c:ptCount val="24"/>
                  <c:pt idx="0">
                    <c:v>Wash Buffer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CCA-4B82-4243-A2CB-4234CE356B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38"/>
        <c:showNegBubbles val="0"/>
        <c:axId val="1597280847"/>
        <c:axId val="1597282767"/>
      </c:bubbleChart>
      <c:valAx>
        <c:axId val="1597280847"/>
        <c:scaling>
          <c:orientation val="minMax"/>
          <c:max val="13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1597282767"/>
        <c:crosses val="autoZero"/>
        <c:crossBetween val="midCat"/>
      </c:valAx>
      <c:valAx>
        <c:axId val="1597282767"/>
        <c:scaling>
          <c:orientation val="minMax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1597280847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  <c:extLst/>
  </c:chart>
  <c:spPr>
    <a:noFill/>
    <a:ln>
      <a:noFill/>
    </a:ln>
  </c:spPr>
  <c:txPr>
    <a:bodyPr/>
    <a:lstStyle/>
    <a:p>
      <a:pPr>
        <a:defRPr sz="1100" b="1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Expression and purification yields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 Charts'!$F$57</c:f>
              <c:strCache>
                <c:ptCount val="1"/>
                <c:pt idx="0">
                  <c:v>Expression (mg/mL)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'5. Charts'!$B$58:$B$145</c:f>
              <c:strCache>
                <c:ptCount val="88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 </c:v>
                </c:pt>
                <c:pt idx="17">
                  <c:v> </c:v>
                </c:pt>
                <c:pt idx="18">
                  <c:v> </c:v>
                </c:pt>
                <c:pt idx="19">
                  <c:v> </c:v>
                </c:pt>
                <c:pt idx="20">
                  <c:v> </c:v>
                </c:pt>
                <c:pt idx="21">
                  <c:v> </c:v>
                </c:pt>
                <c:pt idx="22">
                  <c:v> </c:v>
                </c:pt>
                <c:pt idx="23">
                  <c:v> </c:v>
                </c:pt>
                <c:pt idx="24">
                  <c:v> </c:v>
                </c:pt>
                <c:pt idx="25">
                  <c:v> </c:v>
                </c:pt>
                <c:pt idx="26">
                  <c:v> </c:v>
                </c:pt>
                <c:pt idx="27">
                  <c:v> </c:v>
                </c:pt>
                <c:pt idx="28">
                  <c:v> </c:v>
                </c:pt>
                <c:pt idx="29">
                  <c:v> </c:v>
                </c:pt>
                <c:pt idx="30">
                  <c:v> </c:v>
                </c:pt>
                <c:pt idx="31">
                  <c:v> </c:v>
                </c:pt>
                <c:pt idx="32">
                  <c:v> </c:v>
                </c:pt>
                <c:pt idx="33">
                  <c:v> </c:v>
                </c:pt>
                <c:pt idx="34">
                  <c:v> </c:v>
                </c:pt>
                <c:pt idx="35">
                  <c:v> </c:v>
                </c:pt>
                <c:pt idx="36">
                  <c:v> </c:v>
                </c:pt>
                <c:pt idx="37">
                  <c:v> </c:v>
                </c:pt>
                <c:pt idx="38">
                  <c:v> </c:v>
                </c:pt>
                <c:pt idx="39">
                  <c:v> </c:v>
                </c:pt>
                <c:pt idx="40">
                  <c:v> </c:v>
                </c:pt>
                <c:pt idx="41">
                  <c:v> </c:v>
                </c:pt>
                <c:pt idx="42">
                  <c:v> </c:v>
                </c:pt>
                <c:pt idx="43">
                  <c:v> </c:v>
                </c:pt>
                <c:pt idx="44">
                  <c:v> </c:v>
                </c:pt>
                <c:pt idx="45">
                  <c:v> </c:v>
                </c:pt>
                <c:pt idx="46">
                  <c:v> </c:v>
                </c:pt>
                <c:pt idx="47">
                  <c:v> </c:v>
                </c:pt>
                <c:pt idx="48">
                  <c:v> </c:v>
                </c:pt>
                <c:pt idx="49">
                  <c:v> </c:v>
                </c:pt>
                <c:pt idx="50">
                  <c:v> </c:v>
                </c:pt>
                <c:pt idx="51">
                  <c:v> </c:v>
                </c:pt>
                <c:pt idx="52">
                  <c:v> </c:v>
                </c:pt>
                <c:pt idx="53">
                  <c:v> </c:v>
                </c:pt>
                <c:pt idx="54">
                  <c:v> </c:v>
                </c:pt>
                <c:pt idx="55">
                  <c:v> </c:v>
                </c:pt>
                <c:pt idx="56">
                  <c:v> </c:v>
                </c:pt>
                <c:pt idx="57">
                  <c:v> </c:v>
                </c:pt>
                <c:pt idx="58">
                  <c:v> </c:v>
                </c:pt>
                <c:pt idx="59">
                  <c:v> </c:v>
                </c:pt>
                <c:pt idx="60">
                  <c:v> </c:v>
                </c:pt>
                <c:pt idx="61">
                  <c:v> </c:v>
                </c:pt>
                <c:pt idx="62">
                  <c:v> </c:v>
                </c:pt>
                <c:pt idx="63">
                  <c:v> </c:v>
                </c:pt>
                <c:pt idx="64">
                  <c:v> </c:v>
                </c:pt>
                <c:pt idx="65">
                  <c:v> </c:v>
                </c:pt>
                <c:pt idx="66">
                  <c:v> </c:v>
                </c:pt>
                <c:pt idx="67">
                  <c:v> </c:v>
                </c:pt>
                <c:pt idx="68">
                  <c:v> </c:v>
                </c:pt>
                <c:pt idx="69">
                  <c:v> </c:v>
                </c:pt>
                <c:pt idx="70">
                  <c:v> </c:v>
                </c:pt>
                <c:pt idx="71">
                  <c:v> </c:v>
                </c:pt>
                <c:pt idx="72">
                  <c:v> </c:v>
                </c:pt>
                <c:pt idx="73">
                  <c:v> </c:v>
                </c:pt>
                <c:pt idx="74">
                  <c:v> </c:v>
                </c:pt>
                <c:pt idx="75">
                  <c:v> </c:v>
                </c:pt>
                <c:pt idx="76">
                  <c:v> </c:v>
                </c:pt>
                <c:pt idx="77">
                  <c:v> </c:v>
                </c:pt>
                <c:pt idx="78">
                  <c:v> </c:v>
                </c:pt>
                <c:pt idx="79">
                  <c:v> </c:v>
                </c:pt>
                <c:pt idx="80">
                  <c:v> </c:v>
                </c:pt>
                <c:pt idx="81">
                  <c:v> </c:v>
                </c:pt>
                <c:pt idx="82">
                  <c:v> </c:v>
                </c:pt>
                <c:pt idx="83">
                  <c:v> </c:v>
                </c:pt>
                <c:pt idx="84">
                  <c:v> </c:v>
                </c:pt>
                <c:pt idx="85">
                  <c:v> </c:v>
                </c:pt>
                <c:pt idx="86">
                  <c:v> </c:v>
                </c:pt>
                <c:pt idx="87">
                  <c:v> </c:v>
                </c:pt>
              </c:strCache>
            </c:strRef>
          </c:cat>
          <c:val>
            <c:numRef>
              <c:f>'5. Charts'!$F$58:$F$145</c:f>
              <c:numCache>
                <c:formatCode>0.00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43-4599-A22A-27CA5F734EBD}"/>
            </c:ext>
          </c:extLst>
        </c:ser>
        <c:ser>
          <c:idx val="1"/>
          <c:order val="1"/>
          <c:tx>
            <c:strRef>
              <c:f>'5. Charts'!$H$57</c:f>
              <c:strCache>
                <c:ptCount val="1"/>
                <c:pt idx="0">
                  <c:v>Purified Expression (mg/mL)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'5. Charts'!$B$58:$B$145</c:f>
              <c:strCache>
                <c:ptCount val="88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 </c:v>
                </c:pt>
                <c:pt idx="17">
                  <c:v> </c:v>
                </c:pt>
                <c:pt idx="18">
                  <c:v> </c:v>
                </c:pt>
                <c:pt idx="19">
                  <c:v> </c:v>
                </c:pt>
                <c:pt idx="20">
                  <c:v> </c:v>
                </c:pt>
                <c:pt idx="21">
                  <c:v> </c:v>
                </c:pt>
                <c:pt idx="22">
                  <c:v> </c:v>
                </c:pt>
                <c:pt idx="23">
                  <c:v> </c:v>
                </c:pt>
                <c:pt idx="24">
                  <c:v> </c:v>
                </c:pt>
                <c:pt idx="25">
                  <c:v> </c:v>
                </c:pt>
                <c:pt idx="26">
                  <c:v> </c:v>
                </c:pt>
                <c:pt idx="27">
                  <c:v> </c:v>
                </c:pt>
                <c:pt idx="28">
                  <c:v> </c:v>
                </c:pt>
                <c:pt idx="29">
                  <c:v> </c:v>
                </c:pt>
                <c:pt idx="30">
                  <c:v> </c:v>
                </c:pt>
                <c:pt idx="31">
                  <c:v> </c:v>
                </c:pt>
                <c:pt idx="32">
                  <c:v> </c:v>
                </c:pt>
                <c:pt idx="33">
                  <c:v> </c:v>
                </c:pt>
                <c:pt idx="34">
                  <c:v> </c:v>
                </c:pt>
                <c:pt idx="35">
                  <c:v> </c:v>
                </c:pt>
                <c:pt idx="36">
                  <c:v> </c:v>
                </c:pt>
                <c:pt idx="37">
                  <c:v> </c:v>
                </c:pt>
                <c:pt idx="38">
                  <c:v> </c:v>
                </c:pt>
                <c:pt idx="39">
                  <c:v> </c:v>
                </c:pt>
                <c:pt idx="40">
                  <c:v> </c:v>
                </c:pt>
                <c:pt idx="41">
                  <c:v> </c:v>
                </c:pt>
                <c:pt idx="42">
                  <c:v> </c:v>
                </c:pt>
                <c:pt idx="43">
                  <c:v> </c:v>
                </c:pt>
                <c:pt idx="44">
                  <c:v> </c:v>
                </c:pt>
                <c:pt idx="45">
                  <c:v> </c:v>
                </c:pt>
                <c:pt idx="46">
                  <c:v> </c:v>
                </c:pt>
                <c:pt idx="47">
                  <c:v> </c:v>
                </c:pt>
                <c:pt idx="48">
                  <c:v> </c:v>
                </c:pt>
                <c:pt idx="49">
                  <c:v> </c:v>
                </c:pt>
                <c:pt idx="50">
                  <c:v> </c:v>
                </c:pt>
                <c:pt idx="51">
                  <c:v> </c:v>
                </c:pt>
                <c:pt idx="52">
                  <c:v> </c:v>
                </c:pt>
                <c:pt idx="53">
                  <c:v> </c:v>
                </c:pt>
                <c:pt idx="54">
                  <c:v> </c:v>
                </c:pt>
                <c:pt idx="55">
                  <c:v> </c:v>
                </c:pt>
                <c:pt idx="56">
                  <c:v> </c:v>
                </c:pt>
                <c:pt idx="57">
                  <c:v> </c:v>
                </c:pt>
                <c:pt idx="58">
                  <c:v> </c:v>
                </c:pt>
                <c:pt idx="59">
                  <c:v> </c:v>
                </c:pt>
                <c:pt idx="60">
                  <c:v> </c:v>
                </c:pt>
                <c:pt idx="61">
                  <c:v> </c:v>
                </c:pt>
                <c:pt idx="62">
                  <c:v> </c:v>
                </c:pt>
                <c:pt idx="63">
                  <c:v> </c:v>
                </c:pt>
                <c:pt idx="64">
                  <c:v> </c:v>
                </c:pt>
                <c:pt idx="65">
                  <c:v> </c:v>
                </c:pt>
                <c:pt idx="66">
                  <c:v> </c:v>
                </c:pt>
                <c:pt idx="67">
                  <c:v> </c:v>
                </c:pt>
                <c:pt idx="68">
                  <c:v> </c:v>
                </c:pt>
                <c:pt idx="69">
                  <c:v> </c:v>
                </c:pt>
                <c:pt idx="70">
                  <c:v> </c:v>
                </c:pt>
                <c:pt idx="71">
                  <c:v> </c:v>
                </c:pt>
                <c:pt idx="72">
                  <c:v> </c:v>
                </c:pt>
                <c:pt idx="73">
                  <c:v> </c:v>
                </c:pt>
                <c:pt idx="74">
                  <c:v> </c:v>
                </c:pt>
                <c:pt idx="75">
                  <c:v> </c:v>
                </c:pt>
                <c:pt idx="76">
                  <c:v> </c:v>
                </c:pt>
                <c:pt idx="77">
                  <c:v> </c:v>
                </c:pt>
                <c:pt idx="78">
                  <c:v> </c:v>
                </c:pt>
                <c:pt idx="79">
                  <c:v> </c:v>
                </c:pt>
                <c:pt idx="80">
                  <c:v> </c:v>
                </c:pt>
                <c:pt idx="81">
                  <c:v> </c:v>
                </c:pt>
                <c:pt idx="82">
                  <c:v> </c:v>
                </c:pt>
                <c:pt idx="83">
                  <c:v> </c:v>
                </c:pt>
                <c:pt idx="84">
                  <c:v> </c:v>
                </c:pt>
                <c:pt idx="85">
                  <c:v> </c:v>
                </c:pt>
                <c:pt idx="86">
                  <c:v> </c:v>
                </c:pt>
                <c:pt idx="87">
                  <c:v> </c:v>
                </c:pt>
              </c:strCache>
            </c:strRef>
          </c:cat>
          <c:val>
            <c:numRef>
              <c:f>'5. Charts'!$H$58:$H$145</c:f>
              <c:numCache>
                <c:formatCode>0.00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43-4599-A22A-27CA5F734E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71993344"/>
        <c:axId val="1271990464"/>
      </c:barChart>
      <c:lineChart>
        <c:grouping val="standard"/>
        <c:varyColors val="0"/>
        <c:ser>
          <c:idx val="2"/>
          <c:order val="2"/>
          <c:tx>
            <c:strRef>
              <c:f>'5. Charts'!$J$57</c:f>
              <c:strCache>
                <c:ptCount val="1"/>
                <c:pt idx="0">
                  <c:v>Purification efficiency, %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34925">
                <a:solidFill>
                  <a:srgbClr val="C00000"/>
                </a:solidFill>
              </a:ln>
              <a:effectLst/>
            </c:spPr>
          </c:marker>
          <c:cat>
            <c:strRef>
              <c:f>'5. Charts'!$B$58:$B$145</c:f>
              <c:strCache>
                <c:ptCount val="88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 </c:v>
                </c:pt>
                <c:pt idx="17">
                  <c:v> </c:v>
                </c:pt>
                <c:pt idx="18">
                  <c:v> </c:v>
                </c:pt>
                <c:pt idx="19">
                  <c:v> </c:v>
                </c:pt>
                <c:pt idx="20">
                  <c:v> </c:v>
                </c:pt>
                <c:pt idx="21">
                  <c:v> </c:v>
                </c:pt>
                <c:pt idx="22">
                  <c:v> </c:v>
                </c:pt>
                <c:pt idx="23">
                  <c:v> </c:v>
                </c:pt>
                <c:pt idx="24">
                  <c:v> </c:v>
                </c:pt>
                <c:pt idx="25">
                  <c:v> </c:v>
                </c:pt>
                <c:pt idx="26">
                  <c:v> </c:v>
                </c:pt>
                <c:pt idx="27">
                  <c:v> </c:v>
                </c:pt>
                <c:pt idx="28">
                  <c:v> </c:v>
                </c:pt>
                <c:pt idx="29">
                  <c:v> </c:v>
                </c:pt>
                <c:pt idx="30">
                  <c:v> </c:v>
                </c:pt>
                <c:pt idx="31">
                  <c:v> </c:v>
                </c:pt>
                <c:pt idx="32">
                  <c:v> </c:v>
                </c:pt>
                <c:pt idx="33">
                  <c:v> </c:v>
                </c:pt>
                <c:pt idx="34">
                  <c:v> </c:v>
                </c:pt>
                <c:pt idx="35">
                  <c:v> </c:v>
                </c:pt>
                <c:pt idx="36">
                  <c:v> </c:v>
                </c:pt>
                <c:pt idx="37">
                  <c:v> </c:v>
                </c:pt>
                <c:pt idx="38">
                  <c:v> </c:v>
                </c:pt>
                <c:pt idx="39">
                  <c:v> </c:v>
                </c:pt>
                <c:pt idx="40">
                  <c:v> </c:v>
                </c:pt>
                <c:pt idx="41">
                  <c:v> </c:v>
                </c:pt>
                <c:pt idx="42">
                  <c:v> </c:v>
                </c:pt>
                <c:pt idx="43">
                  <c:v> </c:v>
                </c:pt>
                <c:pt idx="44">
                  <c:v> </c:v>
                </c:pt>
                <c:pt idx="45">
                  <c:v> </c:v>
                </c:pt>
                <c:pt idx="46">
                  <c:v> </c:v>
                </c:pt>
                <c:pt idx="47">
                  <c:v> </c:v>
                </c:pt>
                <c:pt idx="48">
                  <c:v> </c:v>
                </c:pt>
                <c:pt idx="49">
                  <c:v> </c:v>
                </c:pt>
                <c:pt idx="50">
                  <c:v> </c:v>
                </c:pt>
                <c:pt idx="51">
                  <c:v> </c:v>
                </c:pt>
                <c:pt idx="52">
                  <c:v> </c:v>
                </c:pt>
                <c:pt idx="53">
                  <c:v> </c:v>
                </c:pt>
                <c:pt idx="54">
                  <c:v> </c:v>
                </c:pt>
                <c:pt idx="55">
                  <c:v> </c:v>
                </c:pt>
                <c:pt idx="56">
                  <c:v> </c:v>
                </c:pt>
                <c:pt idx="57">
                  <c:v> </c:v>
                </c:pt>
                <c:pt idx="58">
                  <c:v> </c:v>
                </c:pt>
                <c:pt idx="59">
                  <c:v> </c:v>
                </c:pt>
                <c:pt idx="60">
                  <c:v> </c:v>
                </c:pt>
                <c:pt idx="61">
                  <c:v> </c:v>
                </c:pt>
                <c:pt idx="62">
                  <c:v> </c:v>
                </c:pt>
                <c:pt idx="63">
                  <c:v> </c:v>
                </c:pt>
                <c:pt idx="64">
                  <c:v> </c:v>
                </c:pt>
                <c:pt idx="65">
                  <c:v> </c:v>
                </c:pt>
                <c:pt idx="66">
                  <c:v> </c:v>
                </c:pt>
                <c:pt idx="67">
                  <c:v> </c:v>
                </c:pt>
                <c:pt idx="68">
                  <c:v> </c:v>
                </c:pt>
                <c:pt idx="69">
                  <c:v> </c:v>
                </c:pt>
                <c:pt idx="70">
                  <c:v> </c:v>
                </c:pt>
                <c:pt idx="71">
                  <c:v> </c:v>
                </c:pt>
                <c:pt idx="72">
                  <c:v> </c:v>
                </c:pt>
                <c:pt idx="73">
                  <c:v> </c:v>
                </c:pt>
                <c:pt idx="74">
                  <c:v> </c:v>
                </c:pt>
                <c:pt idx="75">
                  <c:v> </c:v>
                </c:pt>
                <c:pt idx="76">
                  <c:v> </c:v>
                </c:pt>
                <c:pt idx="77">
                  <c:v> </c:v>
                </c:pt>
                <c:pt idx="78">
                  <c:v> </c:v>
                </c:pt>
                <c:pt idx="79">
                  <c:v> </c:v>
                </c:pt>
                <c:pt idx="80">
                  <c:v> </c:v>
                </c:pt>
                <c:pt idx="81">
                  <c:v> </c:v>
                </c:pt>
                <c:pt idx="82">
                  <c:v> </c:v>
                </c:pt>
                <c:pt idx="83">
                  <c:v> </c:v>
                </c:pt>
                <c:pt idx="84">
                  <c:v> </c:v>
                </c:pt>
                <c:pt idx="85">
                  <c:v> </c:v>
                </c:pt>
                <c:pt idx="86">
                  <c:v> </c:v>
                </c:pt>
                <c:pt idx="87">
                  <c:v> </c:v>
                </c:pt>
              </c:strCache>
            </c:strRef>
          </c:cat>
          <c:val>
            <c:numRef>
              <c:f>'5. Charts'!$J$58:$J$145</c:f>
              <c:numCache>
                <c:formatCode>0.00%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43-4599-A22A-27CA5F734E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7780576"/>
        <c:axId val="1887777336"/>
      </c:lineChart>
      <c:catAx>
        <c:axId val="127199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1990464"/>
        <c:crosses val="autoZero"/>
        <c:auto val="1"/>
        <c:lblAlgn val="ctr"/>
        <c:lblOffset val="100"/>
        <c:noMultiLvlLbl val="0"/>
      </c:catAx>
      <c:valAx>
        <c:axId val="12719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Concentration (mg/mL)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1993344"/>
        <c:crosses val="autoZero"/>
        <c:crossBetween val="between"/>
      </c:valAx>
      <c:valAx>
        <c:axId val="188777733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/>
                  <a:t>Purification efficienciy</a:t>
                </a:r>
                <a:r>
                  <a:rPr lang="en-GB" sz="1400" b="1" baseline="0"/>
                  <a:t> (%)</a:t>
                </a:r>
                <a:endParaRPr lang="en-GB" sz="1400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7780576"/>
        <c:crosses val="max"/>
        <c:crossBetween val="between"/>
      </c:valAx>
      <c:catAx>
        <c:axId val="1887780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877773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Expression Yields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'5. Charts'!$C$4</c:f>
              <c:strCache>
                <c:ptCount val="1"/>
                <c:pt idx="0">
                  <c:v>Core +  +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Charts'!$C$5:$C$15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76-FA48-AD1E-19FB98359DDE}"/>
            </c:ext>
          </c:extLst>
        </c:ser>
        <c:ser>
          <c:idx val="1"/>
          <c:order val="1"/>
          <c:tx>
            <c:strRef>
              <c:f>'5. Charts'!$D$4</c:f>
              <c:strCache>
                <c:ptCount val="1"/>
                <c:pt idx="0">
                  <c:v>Core +  +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Charts'!$D$5:$D$15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776-FA48-AD1E-19FB98359DDE}"/>
            </c:ext>
          </c:extLst>
        </c:ser>
        <c:ser>
          <c:idx val="2"/>
          <c:order val="2"/>
          <c:tx>
            <c:strRef>
              <c:f>'5. Charts'!$E$4</c:f>
              <c:strCache>
                <c:ptCount val="1"/>
                <c:pt idx="0">
                  <c:v>Core +  +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Charts'!$E$5:$E$15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776-FA48-AD1E-19FB98359DDE}"/>
            </c:ext>
          </c:extLst>
        </c:ser>
        <c:ser>
          <c:idx val="3"/>
          <c:order val="3"/>
          <c:tx>
            <c:strRef>
              <c:f>'5. Charts'!$F$4</c:f>
              <c:strCache>
                <c:ptCount val="1"/>
                <c:pt idx="0">
                  <c:v>Core +  +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Charts'!$F$5:$F$15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776-FA48-AD1E-19FB98359DDE}"/>
            </c:ext>
          </c:extLst>
        </c:ser>
        <c:ser>
          <c:idx val="4"/>
          <c:order val="4"/>
          <c:tx>
            <c:strRef>
              <c:f>'5. Charts'!$G$4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Charts'!$G$5:$G$15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776-FA48-AD1E-19FB98359DDE}"/>
            </c:ext>
          </c:extLst>
        </c:ser>
        <c:ser>
          <c:idx val="5"/>
          <c:order val="5"/>
          <c:tx>
            <c:strRef>
              <c:f>'5. Charts'!$H$4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Charts'!$H$5:$H$15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776-FA48-AD1E-19FB98359DDE}"/>
            </c:ext>
          </c:extLst>
        </c:ser>
        <c:ser>
          <c:idx val="6"/>
          <c:order val="6"/>
          <c:tx>
            <c:strRef>
              <c:f>'5. Charts'!$I$4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Charts'!$I$5:$I$15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776-FA48-AD1E-19FB98359DDE}"/>
            </c:ext>
          </c:extLst>
        </c:ser>
        <c:ser>
          <c:idx val="7"/>
          <c:order val="7"/>
          <c:tx>
            <c:strRef>
              <c:f>'5. Charts'!$J$4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Charts'!$J$5:$J$15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776-FA48-AD1E-19FB98359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821662624"/>
        <c:axId val="821664064"/>
      </c:lineChart>
      <c:catAx>
        <c:axId val="82166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4064"/>
        <c:crosses val="autoZero"/>
        <c:auto val="1"/>
        <c:lblAlgn val="ctr"/>
        <c:lblOffset val="100"/>
        <c:noMultiLvlLbl val="0"/>
      </c:catAx>
      <c:valAx>
        <c:axId val="82166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Concentration (mg/mL)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Expression yields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 Charts'!$C$4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Charts'!$C$5:$C$15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9E-6A4A-A7BD-ADDB959EB8D5}"/>
            </c:ext>
          </c:extLst>
        </c:ser>
        <c:ser>
          <c:idx val="1"/>
          <c:order val="1"/>
          <c:tx>
            <c:strRef>
              <c:f>'5. Charts'!$D$4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Charts'!$D$5:$D$15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9E-6A4A-A7BD-ADDB959EB8D5}"/>
            </c:ext>
          </c:extLst>
        </c:ser>
        <c:ser>
          <c:idx val="2"/>
          <c:order val="2"/>
          <c:tx>
            <c:strRef>
              <c:f>'5. Charts'!$E$4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Charts'!$E$5:$E$15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9E-6A4A-A7BD-ADDB959EB8D5}"/>
            </c:ext>
          </c:extLst>
        </c:ser>
        <c:ser>
          <c:idx val="3"/>
          <c:order val="3"/>
          <c:tx>
            <c:strRef>
              <c:f>'5. Charts'!$F$4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Charts'!$F$5:$F$15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9E-6A4A-A7BD-ADDB959EB8D5}"/>
            </c:ext>
          </c:extLst>
        </c:ser>
        <c:ser>
          <c:idx val="4"/>
          <c:order val="4"/>
          <c:tx>
            <c:strRef>
              <c:f>'5. Charts'!$G$4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Charts'!$G$5:$G$15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E-6A4A-A7BD-ADDB959EB8D5}"/>
            </c:ext>
          </c:extLst>
        </c:ser>
        <c:ser>
          <c:idx val="5"/>
          <c:order val="5"/>
          <c:tx>
            <c:strRef>
              <c:f>'5. Charts'!$H$4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Charts'!$H$5:$H$15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9E-6A4A-A7BD-ADDB959EB8D5}"/>
            </c:ext>
          </c:extLst>
        </c:ser>
        <c:ser>
          <c:idx val="6"/>
          <c:order val="6"/>
          <c:tx>
            <c:strRef>
              <c:f>'5. Charts'!$I$4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Charts'!$I$5:$I$15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19E-6A4A-A7BD-ADDB959EB8D5}"/>
            </c:ext>
          </c:extLst>
        </c:ser>
        <c:ser>
          <c:idx val="7"/>
          <c:order val="7"/>
          <c:tx>
            <c:strRef>
              <c:f>'5. Charts'!$J$4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'5. Charts'!$B$5:$B$15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Charts'!$J$5:$J$15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19E-6A4A-A7BD-ADDB959EB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1662624"/>
        <c:axId val="821664064"/>
      </c:barChart>
      <c:catAx>
        <c:axId val="82166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4064"/>
        <c:crosses val="autoZero"/>
        <c:auto val="1"/>
        <c:lblAlgn val="ctr"/>
        <c:lblOffset val="100"/>
        <c:noMultiLvlLbl val="0"/>
      </c:catAx>
      <c:valAx>
        <c:axId val="82166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Concentration (mg/mL)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Purification Yields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'5. Charts'!$C$4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Charts'!$C$28:$C$38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BC-4B78-AEAB-AB86FB412843}"/>
            </c:ext>
          </c:extLst>
        </c:ser>
        <c:ser>
          <c:idx val="1"/>
          <c:order val="1"/>
          <c:tx>
            <c:strRef>
              <c:f>'5. Charts'!$D$4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Charts'!$D$28:$D$38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BC-4B78-AEAB-AB86FB412843}"/>
            </c:ext>
          </c:extLst>
        </c:ser>
        <c:ser>
          <c:idx val="2"/>
          <c:order val="2"/>
          <c:tx>
            <c:strRef>
              <c:f>'5. Charts'!$E$4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Charts'!$E$28:$E$38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4BC-4B78-AEAB-AB86FB412843}"/>
            </c:ext>
          </c:extLst>
        </c:ser>
        <c:ser>
          <c:idx val="3"/>
          <c:order val="3"/>
          <c:tx>
            <c:strRef>
              <c:f>'5. Charts'!$F$4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Charts'!$F$28:$F$38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4BC-4B78-AEAB-AB86FB412843}"/>
            </c:ext>
          </c:extLst>
        </c:ser>
        <c:ser>
          <c:idx val="4"/>
          <c:order val="4"/>
          <c:tx>
            <c:strRef>
              <c:f>'5. Charts'!$G$4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Charts'!$G$28:$G$38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4BC-4B78-AEAB-AB86FB412843}"/>
            </c:ext>
          </c:extLst>
        </c:ser>
        <c:ser>
          <c:idx val="5"/>
          <c:order val="5"/>
          <c:tx>
            <c:strRef>
              <c:f>'5. Charts'!$H$4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Charts'!$H$28:$H$38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4BC-4B78-AEAB-AB86FB412843}"/>
            </c:ext>
          </c:extLst>
        </c:ser>
        <c:ser>
          <c:idx val="6"/>
          <c:order val="6"/>
          <c:tx>
            <c:strRef>
              <c:f>'5. Charts'!$I$4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Charts'!$I$28:$I$38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4BC-4B78-AEAB-AB86FB412843}"/>
            </c:ext>
          </c:extLst>
        </c:ser>
        <c:ser>
          <c:idx val="7"/>
          <c:order val="7"/>
          <c:tx>
            <c:strRef>
              <c:f>'5. Charts'!$J$4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'5. Charts'!$B$28:$B$38</c:f>
              <c:strCache>
                <c:ptCount val="11"/>
                <c:pt idx="0">
                  <c:v>_A1</c:v>
                </c:pt>
                <c:pt idx="1">
                  <c:v>_A2</c:v>
                </c:pt>
                <c:pt idx="2">
                  <c:v>_A3</c:v>
                </c:pt>
                <c:pt idx="3">
                  <c:v>_A4</c:v>
                </c:pt>
                <c:pt idx="4">
                  <c:v>_A5</c:v>
                </c:pt>
                <c:pt idx="5">
                  <c:v>_A6</c:v>
                </c:pt>
                <c:pt idx="6">
                  <c:v>_B1</c:v>
                </c:pt>
                <c:pt idx="7">
                  <c:v>_B2</c:v>
                </c:pt>
                <c:pt idx="8">
                  <c:v>_B3</c:v>
                </c:pt>
                <c:pt idx="9">
                  <c:v>_B4</c:v>
                </c:pt>
                <c:pt idx="10">
                  <c:v>_B5</c:v>
                </c:pt>
              </c:strCache>
            </c:strRef>
          </c:cat>
          <c:val>
            <c:numRef>
              <c:f>'5. Charts'!$J$28:$J$38</c:f>
              <c:numCache>
                <c:formatCode>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4BC-4B78-AEAB-AB86FB4128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821662624"/>
        <c:axId val="821664064"/>
      </c:lineChart>
      <c:catAx>
        <c:axId val="82166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4064"/>
        <c:crosses val="autoZero"/>
        <c:auto val="1"/>
        <c:lblAlgn val="ctr"/>
        <c:lblOffset val="100"/>
        <c:noMultiLvlLbl val="0"/>
      </c:catAx>
      <c:valAx>
        <c:axId val="82166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Concentration (mg/mL)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CheckBox" lockText="1"/>
</file>

<file path=xl/ctrlProps/ctrlProp10.xml><?xml version="1.0" encoding="utf-8"?>
<formControlPr xmlns="http://schemas.microsoft.com/office/spreadsheetml/2009/9/main" objectType="CheckBox" lockText="1"/>
</file>

<file path=xl/ctrlProps/ctrlProp11.xml><?xml version="1.0" encoding="utf-8"?>
<formControlPr xmlns="http://schemas.microsoft.com/office/spreadsheetml/2009/9/main" objectType="CheckBox" lockText="1"/>
</file>

<file path=xl/ctrlProps/ctrlProp12.xml><?xml version="1.0" encoding="utf-8"?>
<formControlPr xmlns="http://schemas.microsoft.com/office/spreadsheetml/2009/9/main" objectType="CheckBox" lockText="1"/>
</file>

<file path=xl/ctrlProps/ctrlProp13.xml><?xml version="1.0" encoding="utf-8"?>
<formControlPr xmlns="http://schemas.microsoft.com/office/spreadsheetml/2009/9/main" objectType="CheckBox" lockText="1"/>
</file>

<file path=xl/ctrlProps/ctrlProp14.xml><?xml version="1.0" encoding="utf-8"?>
<formControlPr xmlns="http://schemas.microsoft.com/office/spreadsheetml/2009/9/main" objectType="CheckBox" lockText="1"/>
</file>

<file path=xl/ctrlProps/ctrlProp15.xml><?xml version="1.0" encoding="utf-8"?>
<formControlPr xmlns="http://schemas.microsoft.com/office/spreadsheetml/2009/9/main" objectType="CheckBox" lockText="1"/>
</file>

<file path=xl/ctrlProps/ctrlProp16.xml><?xml version="1.0" encoding="utf-8"?>
<formControlPr xmlns="http://schemas.microsoft.com/office/spreadsheetml/2009/9/main" objectType="CheckBox" lockText="1"/>
</file>

<file path=xl/ctrlProps/ctrlProp17.xml><?xml version="1.0" encoding="utf-8"?>
<formControlPr xmlns="http://schemas.microsoft.com/office/spreadsheetml/2009/9/main" objectType="CheckBox" lockText="1"/>
</file>

<file path=xl/ctrlProps/ctrlProp18.xml><?xml version="1.0" encoding="utf-8"?>
<formControlPr xmlns="http://schemas.microsoft.com/office/spreadsheetml/2009/9/main" objectType="CheckBox" lockText="1"/>
</file>

<file path=xl/ctrlProps/ctrlProp19.xml><?xml version="1.0" encoding="utf-8"?>
<formControlPr xmlns="http://schemas.microsoft.com/office/spreadsheetml/2009/9/main" objectType="CheckBox" lockText="1"/>
</file>

<file path=xl/ctrlProps/ctrlProp2.xml><?xml version="1.0" encoding="utf-8"?>
<formControlPr xmlns="http://schemas.microsoft.com/office/spreadsheetml/2009/9/main" objectType="CheckBox" lockText="1"/>
</file>

<file path=xl/ctrlProps/ctrlProp20.xml><?xml version="1.0" encoding="utf-8"?>
<formControlPr xmlns="http://schemas.microsoft.com/office/spreadsheetml/2009/9/main" objectType="CheckBox" lockText="1"/>
</file>

<file path=xl/ctrlProps/ctrlProp21.xml><?xml version="1.0" encoding="utf-8"?>
<formControlPr xmlns="http://schemas.microsoft.com/office/spreadsheetml/2009/9/main" objectType="CheckBox" lockText="1"/>
</file>

<file path=xl/ctrlProps/ctrlProp22.xml><?xml version="1.0" encoding="utf-8"?>
<formControlPr xmlns="http://schemas.microsoft.com/office/spreadsheetml/2009/9/main" objectType="CheckBox" lockText="1"/>
</file>

<file path=xl/ctrlProps/ctrlProp23.xml><?xml version="1.0" encoding="utf-8"?>
<formControlPr xmlns="http://schemas.microsoft.com/office/spreadsheetml/2009/9/main" objectType="CheckBox" lockText="1"/>
</file>

<file path=xl/ctrlProps/ctrlProp24.xml><?xml version="1.0" encoding="utf-8"?>
<formControlPr xmlns="http://schemas.microsoft.com/office/spreadsheetml/2009/9/main" objectType="CheckBox" lockText="1"/>
</file>

<file path=xl/ctrlProps/ctrlProp25.xml><?xml version="1.0" encoding="utf-8"?>
<formControlPr xmlns="http://schemas.microsoft.com/office/spreadsheetml/2009/9/main" objectType="CheckBox" lockText="1"/>
</file>

<file path=xl/ctrlProps/ctrlProp26.xml><?xml version="1.0" encoding="utf-8"?>
<formControlPr xmlns="http://schemas.microsoft.com/office/spreadsheetml/2009/9/main" objectType="CheckBox" lockText="1"/>
</file>

<file path=xl/ctrlProps/ctrlProp27.xml><?xml version="1.0" encoding="utf-8"?>
<formControlPr xmlns="http://schemas.microsoft.com/office/spreadsheetml/2009/9/main" objectType="CheckBox" lockText="1"/>
</file>

<file path=xl/ctrlProps/ctrlProp28.xml><?xml version="1.0" encoding="utf-8"?>
<formControlPr xmlns="http://schemas.microsoft.com/office/spreadsheetml/2009/9/main" objectType="CheckBox" lockText="1"/>
</file>

<file path=xl/ctrlProps/ctrlProp29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CheckBox" lockText="1"/>
</file>

<file path=xl/ctrlProps/ctrlProp30.xml><?xml version="1.0" encoding="utf-8"?>
<formControlPr xmlns="http://schemas.microsoft.com/office/spreadsheetml/2009/9/main" objectType="CheckBox" lockText="1"/>
</file>

<file path=xl/ctrlProps/ctrlProp31.xml><?xml version="1.0" encoding="utf-8"?>
<formControlPr xmlns="http://schemas.microsoft.com/office/spreadsheetml/2009/9/main" objectType="CheckBox" lockText="1"/>
</file>

<file path=xl/ctrlProps/ctrlProp32.xml><?xml version="1.0" encoding="utf-8"?>
<formControlPr xmlns="http://schemas.microsoft.com/office/spreadsheetml/2009/9/main" objectType="CheckBox" lockText="1"/>
</file>

<file path=xl/ctrlProps/ctrlProp33.xml><?xml version="1.0" encoding="utf-8"?>
<formControlPr xmlns="http://schemas.microsoft.com/office/spreadsheetml/2009/9/main" objectType="CheckBox" lockText="1"/>
</file>

<file path=xl/ctrlProps/ctrlProp34.xml><?xml version="1.0" encoding="utf-8"?>
<formControlPr xmlns="http://schemas.microsoft.com/office/spreadsheetml/2009/9/main" objectType="CheckBox" lockText="1"/>
</file>

<file path=xl/ctrlProps/ctrlProp35.xml><?xml version="1.0" encoding="utf-8"?>
<formControlPr xmlns="http://schemas.microsoft.com/office/spreadsheetml/2009/9/main" objectType="CheckBox" lockText="1"/>
</file>

<file path=xl/ctrlProps/ctrlProp36.xml><?xml version="1.0" encoding="utf-8"?>
<formControlPr xmlns="http://schemas.microsoft.com/office/spreadsheetml/2009/9/main" objectType="CheckBox" lockText="1"/>
</file>

<file path=xl/ctrlProps/ctrlProp37.xml><?xml version="1.0" encoding="utf-8"?>
<formControlPr xmlns="http://schemas.microsoft.com/office/spreadsheetml/2009/9/main" objectType="CheckBox" lockText="1"/>
</file>

<file path=xl/ctrlProps/ctrlProp38.xml><?xml version="1.0" encoding="utf-8"?>
<formControlPr xmlns="http://schemas.microsoft.com/office/spreadsheetml/2009/9/main" objectType="CheckBox" lockText="1"/>
</file>

<file path=xl/ctrlProps/ctrlProp39.xml><?xml version="1.0" encoding="utf-8"?>
<formControlPr xmlns="http://schemas.microsoft.com/office/spreadsheetml/2009/9/main" objectType="CheckBox" lockText="1"/>
</file>

<file path=xl/ctrlProps/ctrlProp4.xml><?xml version="1.0" encoding="utf-8"?>
<formControlPr xmlns="http://schemas.microsoft.com/office/spreadsheetml/2009/9/main" objectType="CheckBox" lockText="1"/>
</file>

<file path=xl/ctrlProps/ctrlProp40.xml><?xml version="1.0" encoding="utf-8"?>
<formControlPr xmlns="http://schemas.microsoft.com/office/spreadsheetml/2009/9/main" objectType="CheckBox" lockText="1"/>
</file>

<file path=xl/ctrlProps/ctrlProp41.xml><?xml version="1.0" encoding="utf-8"?>
<formControlPr xmlns="http://schemas.microsoft.com/office/spreadsheetml/2009/9/main" objectType="CheckBox" lockText="1"/>
</file>

<file path=xl/ctrlProps/ctrlProp42.xml><?xml version="1.0" encoding="utf-8"?>
<formControlPr xmlns="http://schemas.microsoft.com/office/spreadsheetml/2009/9/main" objectType="CheckBox" lockText="1"/>
</file>

<file path=xl/ctrlProps/ctrlProp43.xml><?xml version="1.0" encoding="utf-8"?>
<formControlPr xmlns="http://schemas.microsoft.com/office/spreadsheetml/2009/9/main" objectType="CheckBox" lockText="1"/>
</file>

<file path=xl/ctrlProps/ctrlProp44.xml><?xml version="1.0" encoding="utf-8"?>
<formControlPr xmlns="http://schemas.microsoft.com/office/spreadsheetml/2009/9/main" objectType="CheckBox" lockText="1"/>
</file>

<file path=xl/ctrlProps/ctrlProp45.xml><?xml version="1.0" encoding="utf-8"?>
<formControlPr xmlns="http://schemas.microsoft.com/office/spreadsheetml/2009/9/main" objectType="CheckBox" lockText="1"/>
</file>

<file path=xl/ctrlProps/ctrlProp46.xml><?xml version="1.0" encoding="utf-8"?>
<formControlPr xmlns="http://schemas.microsoft.com/office/spreadsheetml/2009/9/main" objectType="CheckBox" lockText="1"/>
</file>

<file path=xl/ctrlProps/ctrlProp47.xml><?xml version="1.0" encoding="utf-8"?>
<formControlPr xmlns="http://schemas.microsoft.com/office/spreadsheetml/2009/9/main" objectType="CheckBox" lockText="1"/>
</file>

<file path=xl/ctrlProps/ctrlProp48.xml><?xml version="1.0" encoding="utf-8"?>
<formControlPr xmlns="http://schemas.microsoft.com/office/spreadsheetml/2009/9/main" objectType="CheckBox" lockText="1"/>
</file>

<file path=xl/ctrlProps/ctrlProp49.xml><?xml version="1.0" encoding="utf-8"?>
<formControlPr xmlns="http://schemas.microsoft.com/office/spreadsheetml/2009/9/main" objectType="CheckBox" lockText="1"/>
</file>

<file path=xl/ctrlProps/ctrlProp5.xml><?xml version="1.0" encoding="utf-8"?>
<formControlPr xmlns="http://schemas.microsoft.com/office/spreadsheetml/2009/9/main" objectType="CheckBox" lockText="1"/>
</file>

<file path=xl/ctrlProps/ctrlProp50.xml><?xml version="1.0" encoding="utf-8"?>
<formControlPr xmlns="http://schemas.microsoft.com/office/spreadsheetml/2009/9/main" objectType="CheckBox" lockText="1"/>
</file>

<file path=xl/ctrlProps/ctrlProp51.xml><?xml version="1.0" encoding="utf-8"?>
<formControlPr xmlns="http://schemas.microsoft.com/office/spreadsheetml/2009/9/main" objectType="CheckBox" lockText="1"/>
</file>

<file path=xl/ctrlProps/ctrlProp52.xml><?xml version="1.0" encoding="utf-8"?>
<formControlPr xmlns="http://schemas.microsoft.com/office/spreadsheetml/2009/9/main" objectType="CheckBox" lockText="1"/>
</file>

<file path=xl/ctrlProps/ctrlProp53.xml><?xml version="1.0" encoding="utf-8"?>
<formControlPr xmlns="http://schemas.microsoft.com/office/spreadsheetml/2009/9/main" objectType="CheckBox" lockText="1"/>
</file>

<file path=xl/ctrlProps/ctrlProp54.xml><?xml version="1.0" encoding="utf-8"?>
<formControlPr xmlns="http://schemas.microsoft.com/office/spreadsheetml/2009/9/main" objectType="CheckBox" lockText="1"/>
</file>

<file path=xl/ctrlProps/ctrlProp55.xml><?xml version="1.0" encoding="utf-8"?>
<formControlPr xmlns="http://schemas.microsoft.com/office/spreadsheetml/2009/9/main" objectType="CheckBox" lockText="1"/>
</file>

<file path=xl/ctrlProps/ctrlProp56.xml><?xml version="1.0" encoding="utf-8"?>
<formControlPr xmlns="http://schemas.microsoft.com/office/spreadsheetml/2009/9/main" objectType="CheckBox" lockText="1"/>
</file>

<file path=xl/ctrlProps/ctrlProp57.xml><?xml version="1.0" encoding="utf-8"?>
<formControlPr xmlns="http://schemas.microsoft.com/office/spreadsheetml/2009/9/main" objectType="CheckBox" lockText="1"/>
</file>

<file path=xl/ctrlProps/ctrlProp58.xml><?xml version="1.0" encoding="utf-8"?>
<formControlPr xmlns="http://schemas.microsoft.com/office/spreadsheetml/2009/9/main" objectType="CheckBox" lockText="1"/>
</file>

<file path=xl/ctrlProps/ctrlProp59.xml><?xml version="1.0" encoding="utf-8"?>
<formControlPr xmlns="http://schemas.microsoft.com/office/spreadsheetml/2009/9/main" objectType="CheckBox" lockText="1"/>
</file>

<file path=xl/ctrlProps/ctrlProp6.xml><?xml version="1.0" encoding="utf-8"?>
<formControlPr xmlns="http://schemas.microsoft.com/office/spreadsheetml/2009/9/main" objectType="CheckBox" lockText="1"/>
</file>

<file path=xl/ctrlProps/ctrlProp60.xml><?xml version="1.0" encoding="utf-8"?>
<formControlPr xmlns="http://schemas.microsoft.com/office/spreadsheetml/2009/9/main" objectType="CheckBox" lockText="1"/>
</file>

<file path=xl/ctrlProps/ctrlProp61.xml><?xml version="1.0" encoding="utf-8"?>
<formControlPr xmlns="http://schemas.microsoft.com/office/spreadsheetml/2009/9/main" objectType="CheckBox" lockText="1"/>
</file>

<file path=xl/ctrlProps/ctrlProp62.xml><?xml version="1.0" encoding="utf-8"?>
<formControlPr xmlns="http://schemas.microsoft.com/office/spreadsheetml/2009/9/main" objectType="CheckBox" lockText="1"/>
</file>

<file path=xl/ctrlProps/ctrlProp7.xml><?xml version="1.0" encoding="utf-8"?>
<formControlPr xmlns="http://schemas.microsoft.com/office/spreadsheetml/2009/9/main" objectType="CheckBox" lockText="1"/>
</file>

<file path=xl/ctrlProps/ctrlProp8.xml><?xml version="1.0" encoding="utf-8"?>
<formControlPr xmlns="http://schemas.microsoft.com/office/spreadsheetml/2009/9/main" objectType="CheckBox" lockText="1"/>
</file>

<file path=xl/ctrlProps/ctrlProp9.xml><?xml version="1.0" encoding="utf-8"?>
<formControlPr xmlns="http://schemas.microsoft.com/office/spreadsheetml/2009/9/main" objectType="CheckBox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7" Type="http://schemas.openxmlformats.org/officeDocument/2006/relationships/chart" Target="../charts/chart4.xml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chart" Target="../charts/chart3.xml"/><Relationship Id="rId5" Type="http://schemas.openxmlformats.org/officeDocument/2006/relationships/chart" Target="../charts/chart2.xml"/><Relationship Id="rId4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36994</xdr:colOff>
      <xdr:row>36</xdr:row>
      <xdr:rowOff>190169</xdr:rowOff>
    </xdr:from>
    <xdr:to>
      <xdr:col>14</xdr:col>
      <xdr:colOff>835458</xdr:colOff>
      <xdr:row>57</xdr:row>
      <xdr:rowOff>169469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C202DC-461F-6967-BF00-C150EB02D2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2916" y="7699198"/>
          <a:ext cx="14241260" cy="4208338"/>
        </a:xfrm>
        <a:prstGeom prst="rect">
          <a:avLst/>
        </a:prstGeom>
      </xdr:spPr>
    </xdr:pic>
    <xdr:clientData/>
  </xdr:twoCellAnchor>
  <xdr:twoCellAnchor>
    <xdr:from>
      <xdr:col>2</xdr:col>
      <xdr:colOff>119061</xdr:colOff>
      <xdr:row>38</xdr:row>
      <xdr:rowOff>132293</xdr:rowOff>
    </xdr:from>
    <xdr:to>
      <xdr:col>4</xdr:col>
      <xdr:colOff>330728</xdr:colOff>
      <xdr:row>48</xdr:row>
      <xdr:rowOff>18495</xdr:rowOff>
    </xdr:to>
    <xdr:sp macro="" textlink="">
      <xdr:nvSpPr>
        <xdr:cNvPr id="21" name="Rectangle: Rounded Corners 5">
          <a:extLst>
            <a:ext uri="{FF2B5EF4-FFF2-40B4-BE49-F238E27FC236}">
              <a16:creationId xmlns:a16="http://schemas.microsoft.com/office/drawing/2014/main" id="{676217FB-35C5-104C-A2B7-528DC4B6F888}"/>
            </a:ext>
          </a:extLst>
        </xdr:cNvPr>
        <xdr:cNvSpPr/>
      </xdr:nvSpPr>
      <xdr:spPr>
        <a:xfrm>
          <a:off x="1367483" y="8048215"/>
          <a:ext cx="2209143" cy="1920668"/>
        </a:xfrm>
        <a:prstGeom prst="round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24086</xdr:colOff>
      <xdr:row>39</xdr:row>
      <xdr:rowOff>26457</xdr:rowOff>
    </xdr:from>
    <xdr:to>
      <xdr:col>5</xdr:col>
      <xdr:colOff>841118</xdr:colOff>
      <xdr:row>48</xdr:row>
      <xdr:rowOff>36991</xdr:rowOff>
    </xdr:to>
    <xdr:sp macro="" textlink="">
      <xdr:nvSpPr>
        <xdr:cNvPr id="23" name="Rectangle: Rounded Corners 6">
          <a:extLst>
            <a:ext uri="{FF2B5EF4-FFF2-40B4-BE49-F238E27FC236}">
              <a16:creationId xmlns:a16="http://schemas.microsoft.com/office/drawing/2014/main" id="{0EAA495B-D693-6E41-AE3A-6387EC92EEB1}"/>
            </a:ext>
          </a:extLst>
        </xdr:cNvPr>
        <xdr:cNvSpPr/>
      </xdr:nvSpPr>
      <xdr:spPr>
        <a:xfrm>
          <a:off x="4268722" y="8145826"/>
          <a:ext cx="817032" cy="1841553"/>
        </a:xfrm>
        <a:prstGeom prst="round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849038</xdr:colOff>
      <xdr:row>39</xdr:row>
      <xdr:rowOff>0</xdr:rowOff>
    </xdr:from>
    <xdr:to>
      <xdr:col>6</xdr:col>
      <xdr:colOff>81745</xdr:colOff>
      <xdr:row>48</xdr:row>
      <xdr:rowOff>73981</xdr:rowOff>
    </xdr:to>
    <xdr:sp macro="" textlink="">
      <xdr:nvSpPr>
        <xdr:cNvPr id="24" name="Rectangle: Rounded Corners 12">
          <a:extLst>
            <a:ext uri="{FF2B5EF4-FFF2-40B4-BE49-F238E27FC236}">
              <a16:creationId xmlns:a16="http://schemas.microsoft.com/office/drawing/2014/main" id="{FE6EDDBA-78F5-AA4D-B7BC-A113FE38C0F5}"/>
            </a:ext>
          </a:extLst>
        </xdr:cNvPr>
        <xdr:cNvSpPr/>
      </xdr:nvSpPr>
      <xdr:spPr>
        <a:xfrm>
          <a:off x="5093674" y="8119369"/>
          <a:ext cx="841785" cy="1905000"/>
        </a:xfrm>
        <a:prstGeom prst="round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10</xdr:col>
      <xdr:colOff>497967</xdr:colOff>
      <xdr:row>39</xdr:row>
      <xdr:rowOff>195735</xdr:rowOff>
    </xdr:from>
    <xdr:to>
      <xdr:col>12</xdr:col>
      <xdr:colOff>587490</xdr:colOff>
      <xdr:row>45</xdr:row>
      <xdr:rowOff>129466</xdr:rowOff>
    </xdr:to>
    <xdr:sp macro="" textlink="">
      <xdr:nvSpPr>
        <xdr:cNvPr id="25" name="Rectangle: Rounded Corners 7">
          <a:extLst>
            <a:ext uri="{FF2B5EF4-FFF2-40B4-BE49-F238E27FC236}">
              <a16:creationId xmlns:a16="http://schemas.microsoft.com/office/drawing/2014/main" id="{1F89B5F7-DD6A-7845-BB6B-38760ECBAA89}"/>
            </a:ext>
          </a:extLst>
        </xdr:cNvPr>
        <xdr:cNvSpPr/>
      </xdr:nvSpPr>
      <xdr:spPr>
        <a:xfrm>
          <a:off x="10429860" y="8315104"/>
          <a:ext cx="2355179" cy="1154411"/>
        </a:xfrm>
        <a:prstGeom prst="round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11</xdr:col>
      <xdr:colOff>285530</xdr:colOff>
      <xdr:row>45</xdr:row>
      <xdr:rowOff>156051</xdr:rowOff>
    </xdr:from>
    <xdr:to>
      <xdr:col>12</xdr:col>
      <xdr:colOff>546095</xdr:colOff>
      <xdr:row>57</xdr:row>
      <xdr:rowOff>138714</xdr:rowOff>
    </xdr:to>
    <xdr:sp macro="" textlink="">
      <xdr:nvSpPr>
        <xdr:cNvPr id="26" name="Rectangle: Rounded Corners 3">
          <a:extLst>
            <a:ext uri="{FF2B5EF4-FFF2-40B4-BE49-F238E27FC236}">
              <a16:creationId xmlns:a16="http://schemas.microsoft.com/office/drawing/2014/main" id="{107EFFA8-6D85-BD4C-B3BB-64C432E65BD0}"/>
            </a:ext>
          </a:extLst>
        </xdr:cNvPr>
        <xdr:cNvSpPr/>
      </xdr:nvSpPr>
      <xdr:spPr>
        <a:xfrm>
          <a:off x="11558321" y="9496100"/>
          <a:ext cx="1185323" cy="2387031"/>
        </a:xfrm>
        <a:prstGeom prst="round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1</xdr:col>
      <xdr:colOff>926041</xdr:colOff>
      <xdr:row>38</xdr:row>
      <xdr:rowOff>13229</xdr:rowOff>
    </xdr:from>
    <xdr:ext cx="270139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BCB4B069-809A-D54B-B663-826F0CB33101}"/>
            </a:ext>
          </a:extLst>
        </xdr:cNvPr>
        <xdr:cNvSpPr txBox="1"/>
      </xdr:nvSpPr>
      <xdr:spPr>
        <a:xfrm>
          <a:off x="1217083" y="7765521"/>
          <a:ext cx="27013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 b="1">
              <a:solidFill>
                <a:schemeClr val="accent5"/>
              </a:solidFill>
            </a:rPr>
            <a:t>A</a:t>
          </a:r>
        </a:p>
      </xdr:txBody>
    </xdr:sp>
    <xdr:clientData/>
  </xdr:oneCellAnchor>
  <xdr:oneCellAnchor>
    <xdr:from>
      <xdr:col>4</xdr:col>
      <xdr:colOff>879997</xdr:colOff>
      <xdr:row>38</xdr:row>
      <xdr:rowOff>6881</xdr:rowOff>
    </xdr:from>
    <xdr:ext cx="263727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1C9B863E-DA35-B441-9FD1-1E22AA8AD932}"/>
            </a:ext>
          </a:extLst>
        </xdr:cNvPr>
        <xdr:cNvSpPr txBox="1"/>
      </xdr:nvSpPr>
      <xdr:spPr>
        <a:xfrm>
          <a:off x="4134372" y="7759173"/>
          <a:ext cx="263727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 b="1">
              <a:solidFill>
                <a:schemeClr val="accent5"/>
              </a:solidFill>
            </a:rPr>
            <a:t>B</a:t>
          </a:r>
        </a:p>
      </xdr:txBody>
    </xdr:sp>
    <xdr:clientData/>
  </xdr:oneCellAnchor>
  <xdr:oneCellAnchor>
    <xdr:from>
      <xdr:col>5</xdr:col>
      <xdr:colOff>715592</xdr:colOff>
      <xdr:row>37</xdr:row>
      <xdr:rowOff>197114</xdr:rowOff>
    </xdr:from>
    <xdr:ext cx="259302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08AA9A4-464C-2847-BABD-0A8AEC03D618}"/>
            </a:ext>
          </a:extLst>
        </xdr:cNvPr>
        <xdr:cNvSpPr txBox="1"/>
      </xdr:nvSpPr>
      <xdr:spPr>
        <a:xfrm>
          <a:off x="4959780" y="8023353"/>
          <a:ext cx="25930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 b="1">
              <a:solidFill>
                <a:schemeClr val="accent5"/>
              </a:solidFill>
            </a:rPr>
            <a:t>C</a:t>
          </a:r>
        </a:p>
      </xdr:txBody>
    </xdr:sp>
    <xdr:clientData/>
  </xdr:oneCellAnchor>
  <xdr:oneCellAnchor>
    <xdr:from>
      <xdr:col>10</xdr:col>
      <xdr:colOff>517774</xdr:colOff>
      <xdr:row>38</xdr:row>
      <xdr:rowOff>119828</xdr:rowOff>
    </xdr:from>
    <xdr:ext cx="27360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95C2ABE6-0F0F-8A44-923E-2613EBF6EC97}"/>
            </a:ext>
          </a:extLst>
        </xdr:cNvPr>
        <xdr:cNvSpPr txBox="1"/>
      </xdr:nvSpPr>
      <xdr:spPr>
        <a:xfrm>
          <a:off x="10449667" y="8035750"/>
          <a:ext cx="27360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 b="1">
              <a:solidFill>
                <a:schemeClr val="accent5"/>
              </a:solidFill>
            </a:rPr>
            <a:t>D</a:t>
          </a:r>
        </a:p>
      </xdr:txBody>
    </xdr:sp>
    <xdr:clientData/>
  </xdr:oneCellAnchor>
  <xdr:twoCellAnchor editAs="oneCell">
    <xdr:from>
      <xdr:col>1</xdr:col>
      <xdr:colOff>3</xdr:colOff>
      <xdr:row>69</xdr:row>
      <xdr:rowOff>5</xdr:rowOff>
    </xdr:from>
    <xdr:to>
      <xdr:col>9</xdr:col>
      <xdr:colOff>307034</xdr:colOff>
      <xdr:row>102</xdr:row>
      <xdr:rowOff>186056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CA42109-5A1E-D7C3-BC97-331BDE0AA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0058" y="14137478"/>
          <a:ext cx="9008624" cy="6857668"/>
        </a:xfrm>
        <a:prstGeom prst="rect">
          <a:avLst/>
        </a:prstGeom>
      </xdr:spPr>
    </xdr:pic>
    <xdr:clientData/>
  </xdr:twoCellAnchor>
  <xdr:twoCellAnchor editAs="oneCell">
    <xdr:from>
      <xdr:col>1</xdr:col>
      <xdr:colOff>117685</xdr:colOff>
      <xdr:row>164</xdr:row>
      <xdr:rowOff>43613</xdr:rowOff>
    </xdr:from>
    <xdr:to>
      <xdr:col>9</xdr:col>
      <xdr:colOff>560475</xdr:colOff>
      <xdr:row>188</xdr:row>
      <xdr:rowOff>153278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E8598846-3E86-E8B2-1162-D1D8A42A93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12506" y="33766649"/>
          <a:ext cx="9114169" cy="5008236"/>
        </a:xfrm>
        <a:prstGeom prst="rect">
          <a:avLst/>
        </a:prstGeom>
      </xdr:spPr>
    </xdr:pic>
    <xdr:clientData/>
  </xdr:twoCellAnchor>
  <xdr:twoCellAnchor editAs="absolute">
    <xdr:from>
      <xdr:col>9</xdr:col>
      <xdr:colOff>533505</xdr:colOff>
      <xdr:row>116</xdr:row>
      <xdr:rowOff>55196</xdr:rowOff>
    </xdr:from>
    <xdr:to>
      <xdr:col>19</xdr:col>
      <xdr:colOff>91826</xdr:colOff>
      <xdr:row>140</xdr:row>
      <xdr:rowOff>35521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30CFA21-0CFB-4C74-B854-C97320BA4E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absolute">
    <xdr:from>
      <xdr:col>9</xdr:col>
      <xdr:colOff>529702</xdr:colOff>
      <xdr:row>140</xdr:row>
      <xdr:rowOff>111021</xdr:rowOff>
    </xdr:from>
    <xdr:to>
      <xdr:col>18</xdr:col>
      <xdr:colOff>153516</xdr:colOff>
      <xdr:row>163</xdr:row>
      <xdr:rowOff>33825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5601CB0-CE8D-44BF-A22B-F6A6C51AB5F6}"/>
            </a:ext>
            <a:ext uri="{147F2762-F138-4A5C-976F-8EAC2B608ADB}">
              <a16:predDERef xmlns:a16="http://schemas.microsoft.com/office/drawing/2014/main" pre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absolute">
    <xdr:from>
      <xdr:col>0</xdr:col>
      <xdr:colOff>204910</xdr:colOff>
      <xdr:row>116</xdr:row>
      <xdr:rowOff>54567</xdr:rowOff>
    </xdr:from>
    <xdr:to>
      <xdr:col>9</xdr:col>
      <xdr:colOff>435412</xdr:colOff>
      <xdr:row>140</xdr:row>
      <xdr:rowOff>1429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0BF4F6B-BAE8-4973-8227-6D35E467CA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1</xdr:col>
      <xdr:colOff>173825</xdr:colOff>
      <xdr:row>140</xdr:row>
      <xdr:rowOff>76759</xdr:rowOff>
    </xdr:from>
    <xdr:to>
      <xdr:col>9</xdr:col>
      <xdr:colOff>243604</xdr:colOff>
      <xdr:row>163</xdr:row>
      <xdr:rowOff>54378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5DF56CAF-E921-4E9E-8B86-6FF1068E1124}"/>
            </a:ext>
            <a:ext uri="{147F2762-F138-4A5C-976F-8EAC2B608ADB}">
              <a16:predDERef xmlns:a16="http://schemas.microsoft.com/office/drawing/2014/main" pre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5</xdr:row>
          <xdr:rowOff>0</xdr:rowOff>
        </xdr:from>
        <xdr:to>
          <xdr:col>4</xdr:col>
          <xdr:colOff>1152525</xdr:colOff>
          <xdr:row>6</xdr:row>
          <xdr:rowOff>0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3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188125</xdr:colOff>
      <xdr:row>0</xdr:row>
      <xdr:rowOff>0</xdr:rowOff>
    </xdr:from>
    <xdr:to>
      <xdr:col>15</xdr:col>
      <xdr:colOff>19850</xdr:colOff>
      <xdr:row>28</xdr:row>
      <xdr:rowOff>53975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  <a:ext uri="{147F2762-F138-4A5C-976F-8EAC2B608ADB}">
              <a16:predDERef xmlns:a16="http://schemas.microsoft.com/office/drawing/2014/main" pred="{00000000-0008-0000-0300-0000012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6</xdr:row>
          <xdr:rowOff>0</xdr:rowOff>
        </xdr:from>
        <xdr:to>
          <xdr:col>4</xdr:col>
          <xdr:colOff>1152525</xdr:colOff>
          <xdr:row>7</xdr:row>
          <xdr:rowOff>0</xdr:rowOff>
        </xdr:to>
        <xdr:sp macro="" textlink="">
          <xdr:nvSpPr>
            <xdr:cNvPr id="8304" name="Check Box 112" hidden="1">
              <a:extLst>
                <a:ext uri="{63B3BB69-23CF-44E3-9099-C40C66FF867C}">
                  <a14:compatExt spid="_x0000_s8304"/>
                </a:ext>
                <a:ext uri="{FF2B5EF4-FFF2-40B4-BE49-F238E27FC236}">
                  <a16:creationId xmlns:a16="http://schemas.microsoft.com/office/drawing/2014/main" id="{00000000-0008-0000-0300-00007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7</xdr:row>
          <xdr:rowOff>0</xdr:rowOff>
        </xdr:from>
        <xdr:to>
          <xdr:col>4</xdr:col>
          <xdr:colOff>1152525</xdr:colOff>
          <xdr:row>8</xdr:row>
          <xdr:rowOff>0</xdr:rowOff>
        </xdr:to>
        <xdr:sp macro="" textlink="">
          <xdr:nvSpPr>
            <xdr:cNvPr id="8305" name="Check Box 113" hidden="1">
              <a:extLst>
                <a:ext uri="{63B3BB69-23CF-44E3-9099-C40C66FF867C}">
                  <a14:compatExt spid="_x0000_s8305"/>
                </a:ext>
                <a:ext uri="{FF2B5EF4-FFF2-40B4-BE49-F238E27FC236}">
                  <a16:creationId xmlns:a16="http://schemas.microsoft.com/office/drawing/2014/main" id="{00000000-0008-0000-0300-00007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8</xdr:row>
          <xdr:rowOff>0</xdr:rowOff>
        </xdr:from>
        <xdr:to>
          <xdr:col>4</xdr:col>
          <xdr:colOff>1152525</xdr:colOff>
          <xdr:row>9</xdr:row>
          <xdr:rowOff>0</xdr:rowOff>
        </xdr:to>
        <xdr:sp macro="" textlink="">
          <xdr:nvSpPr>
            <xdr:cNvPr id="8306" name="Check Box 114" hidden="1">
              <a:extLst>
                <a:ext uri="{63B3BB69-23CF-44E3-9099-C40C66FF867C}">
                  <a14:compatExt spid="_x0000_s8306"/>
                </a:ext>
                <a:ext uri="{FF2B5EF4-FFF2-40B4-BE49-F238E27FC236}">
                  <a16:creationId xmlns:a16="http://schemas.microsoft.com/office/drawing/2014/main" id="{00000000-0008-0000-0300-00007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9</xdr:row>
          <xdr:rowOff>0</xdr:rowOff>
        </xdr:from>
        <xdr:to>
          <xdr:col>4</xdr:col>
          <xdr:colOff>1152525</xdr:colOff>
          <xdr:row>10</xdr:row>
          <xdr:rowOff>0</xdr:rowOff>
        </xdr:to>
        <xdr:sp macro="" textlink="">
          <xdr:nvSpPr>
            <xdr:cNvPr id="8307" name="Check Box 115" hidden="1">
              <a:extLst>
                <a:ext uri="{63B3BB69-23CF-44E3-9099-C40C66FF867C}">
                  <a14:compatExt spid="_x0000_s8307"/>
                </a:ext>
                <a:ext uri="{FF2B5EF4-FFF2-40B4-BE49-F238E27FC236}">
                  <a16:creationId xmlns:a16="http://schemas.microsoft.com/office/drawing/2014/main" id="{00000000-0008-0000-0300-00007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10</xdr:row>
          <xdr:rowOff>0</xdr:rowOff>
        </xdr:from>
        <xdr:to>
          <xdr:col>4</xdr:col>
          <xdr:colOff>1152525</xdr:colOff>
          <xdr:row>11</xdr:row>
          <xdr:rowOff>0</xdr:rowOff>
        </xdr:to>
        <xdr:sp macro="" textlink="">
          <xdr:nvSpPr>
            <xdr:cNvPr id="8308" name="Check Box 116" hidden="1">
              <a:extLst>
                <a:ext uri="{63B3BB69-23CF-44E3-9099-C40C66FF867C}">
                  <a14:compatExt spid="_x0000_s8308"/>
                </a:ext>
                <a:ext uri="{FF2B5EF4-FFF2-40B4-BE49-F238E27FC236}">
                  <a16:creationId xmlns:a16="http://schemas.microsoft.com/office/drawing/2014/main" id="{00000000-0008-0000-0300-00007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11</xdr:row>
          <xdr:rowOff>0</xdr:rowOff>
        </xdr:from>
        <xdr:to>
          <xdr:col>4</xdr:col>
          <xdr:colOff>1152525</xdr:colOff>
          <xdr:row>12</xdr:row>
          <xdr:rowOff>0</xdr:rowOff>
        </xdr:to>
        <xdr:sp macro="" textlink="">
          <xdr:nvSpPr>
            <xdr:cNvPr id="8309" name="Check Box 117" hidden="1">
              <a:extLst>
                <a:ext uri="{63B3BB69-23CF-44E3-9099-C40C66FF867C}">
                  <a14:compatExt spid="_x0000_s8309"/>
                </a:ext>
                <a:ext uri="{FF2B5EF4-FFF2-40B4-BE49-F238E27FC236}">
                  <a16:creationId xmlns:a16="http://schemas.microsoft.com/office/drawing/2014/main" id="{00000000-0008-0000-0300-00007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12</xdr:row>
          <xdr:rowOff>0</xdr:rowOff>
        </xdr:from>
        <xdr:to>
          <xdr:col>4</xdr:col>
          <xdr:colOff>1152525</xdr:colOff>
          <xdr:row>13</xdr:row>
          <xdr:rowOff>0</xdr:rowOff>
        </xdr:to>
        <xdr:sp macro="" textlink="">
          <xdr:nvSpPr>
            <xdr:cNvPr id="8310" name="Check Box 118" hidden="1">
              <a:extLst>
                <a:ext uri="{63B3BB69-23CF-44E3-9099-C40C66FF867C}">
                  <a14:compatExt spid="_x0000_s8310"/>
                </a:ext>
                <a:ext uri="{FF2B5EF4-FFF2-40B4-BE49-F238E27FC236}">
                  <a16:creationId xmlns:a16="http://schemas.microsoft.com/office/drawing/2014/main" id="{00000000-0008-0000-0300-00007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13</xdr:row>
          <xdr:rowOff>0</xdr:rowOff>
        </xdr:from>
        <xdr:to>
          <xdr:col>4</xdr:col>
          <xdr:colOff>1152525</xdr:colOff>
          <xdr:row>14</xdr:row>
          <xdr:rowOff>0</xdr:rowOff>
        </xdr:to>
        <xdr:sp macro="" textlink="">
          <xdr:nvSpPr>
            <xdr:cNvPr id="8311" name="Check Box 119" hidden="1">
              <a:extLst>
                <a:ext uri="{63B3BB69-23CF-44E3-9099-C40C66FF867C}">
                  <a14:compatExt spid="_x0000_s8311"/>
                </a:ext>
                <a:ext uri="{FF2B5EF4-FFF2-40B4-BE49-F238E27FC236}">
                  <a16:creationId xmlns:a16="http://schemas.microsoft.com/office/drawing/2014/main" id="{00000000-0008-0000-0300-00007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14</xdr:row>
          <xdr:rowOff>0</xdr:rowOff>
        </xdr:from>
        <xdr:to>
          <xdr:col>4</xdr:col>
          <xdr:colOff>1152525</xdr:colOff>
          <xdr:row>15</xdr:row>
          <xdr:rowOff>0</xdr:rowOff>
        </xdr:to>
        <xdr:sp macro="" textlink="">
          <xdr:nvSpPr>
            <xdr:cNvPr id="8312" name="Check Box 120" hidden="1">
              <a:extLst>
                <a:ext uri="{63B3BB69-23CF-44E3-9099-C40C66FF867C}">
                  <a14:compatExt spid="_x0000_s8312"/>
                </a:ext>
                <a:ext uri="{FF2B5EF4-FFF2-40B4-BE49-F238E27FC236}">
                  <a16:creationId xmlns:a16="http://schemas.microsoft.com/office/drawing/2014/main" id="{00000000-0008-0000-0300-00007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15</xdr:row>
          <xdr:rowOff>0</xdr:rowOff>
        </xdr:from>
        <xdr:to>
          <xdr:col>4</xdr:col>
          <xdr:colOff>1152525</xdr:colOff>
          <xdr:row>16</xdr:row>
          <xdr:rowOff>0</xdr:rowOff>
        </xdr:to>
        <xdr:sp macro="" textlink="">
          <xdr:nvSpPr>
            <xdr:cNvPr id="8313" name="Check Box 121" hidden="1">
              <a:extLst>
                <a:ext uri="{63B3BB69-23CF-44E3-9099-C40C66FF867C}">
                  <a14:compatExt spid="_x0000_s8313"/>
                </a:ext>
                <a:ext uri="{FF2B5EF4-FFF2-40B4-BE49-F238E27FC236}">
                  <a16:creationId xmlns:a16="http://schemas.microsoft.com/office/drawing/2014/main" id="{00000000-0008-0000-0300-00007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25</xdr:row>
          <xdr:rowOff>0</xdr:rowOff>
        </xdr:from>
        <xdr:to>
          <xdr:col>4</xdr:col>
          <xdr:colOff>1152525</xdr:colOff>
          <xdr:row>26</xdr:row>
          <xdr:rowOff>0</xdr:rowOff>
        </xdr:to>
        <xdr:sp macro="" textlink="">
          <xdr:nvSpPr>
            <xdr:cNvPr id="8316" name="Check Box 124" hidden="1">
              <a:extLst>
                <a:ext uri="{63B3BB69-23CF-44E3-9099-C40C66FF867C}">
                  <a14:compatExt spid="_x0000_s8316"/>
                </a:ext>
                <a:ext uri="{FF2B5EF4-FFF2-40B4-BE49-F238E27FC236}">
                  <a16:creationId xmlns:a16="http://schemas.microsoft.com/office/drawing/2014/main" id="{00000000-0008-0000-0300-00007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26</xdr:row>
          <xdr:rowOff>0</xdr:rowOff>
        </xdr:from>
        <xdr:to>
          <xdr:col>4</xdr:col>
          <xdr:colOff>1152525</xdr:colOff>
          <xdr:row>27</xdr:row>
          <xdr:rowOff>0</xdr:rowOff>
        </xdr:to>
        <xdr:sp macro="" textlink="">
          <xdr:nvSpPr>
            <xdr:cNvPr id="8317" name="Check Box 125" hidden="1">
              <a:extLst>
                <a:ext uri="{63B3BB69-23CF-44E3-9099-C40C66FF867C}">
                  <a14:compatExt spid="_x0000_s8317"/>
                </a:ext>
                <a:ext uri="{FF2B5EF4-FFF2-40B4-BE49-F238E27FC236}">
                  <a16:creationId xmlns:a16="http://schemas.microsoft.com/office/drawing/2014/main" id="{00000000-0008-0000-0300-00007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27</xdr:row>
          <xdr:rowOff>0</xdr:rowOff>
        </xdr:from>
        <xdr:to>
          <xdr:col>4</xdr:col>
          <xdr:colOff>1152525</xdr:colOff>
          <xdr:row>28</xdr:row>
          <xdr:rowOff>0</xdr:rowOff>
        </xdr:to>
        <xdr:sp macro="" textlink="">
          <xdr:nvSpPr>
            <xdr:cNvPr id="8318" name="Check Box 126" hidden="1">
              <a:extLst>
                <a:ext uri="{63B3BB69-23CF-44E3-9099-C40C66FF867C}">
                  <a14:compatExt spid="_x0000_s8318"/>
                </a:ext>
                <a:ext uri="{FF2B5EF4-FFF2-40B4-BE49-F238E27FC236}">
                  <a16:creationId xmlns:a16="http://schemas.microsoft.com/office/drawing/2014/main" id="{00000000-0008-0000-0300-00007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28</xdr:row>
          <xdr:rowOff>0</xdr:rowOff>
        </xdr:from>
        <xdr:to>
          <xdr:col>4</xdr:col>
          <xdr:colOff>1152525</xdr:colOff>
          <xdr:row>29</xdr:row>
          <xdr:rowOff>0</xdr:rowOff>
        </xdr:to>
        <xdr:sp macro="" textlink="">
          <xdr:nvSpPr>
            <xdr:cNvPr id="8319" name="Check Box 127" hidden="1">
              <a:extLst>
                <a:ext uri="{63B3BB69-23CF-44E3-9099-C40C66FF867C}">
                  <a14:compatExt spid="_x0000_s8319"/>
                </a:ext>
                <a:ext uri="{FF2B5EF4-FFF2-40B4-BE49-F238E27FC236}">
                  <a16:creationId xmlns:a16="http://schemas.microsoft.com/office/drawing/2014/main" id="{00000000-0008-0000-0300-00007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29</xdr:row>
          <xdr:rowOff>0</xdr:rowOff>
        </xdr:from>
        <xdr:to>
          <xdr:col>4</xdr:col>
          <xdr:colOff>1152525</xdr:colOff>
          <xdr:row>30</xdr:row>
          <xdr:rowOff>0</xdr:rowOff>
        </xdr:to>
        <xdr:sp macro="" textlink="">
          <xdr:nvSpPr>
            <xdr:cNvPr id="8320" name="Check Box 128" hidden="1">
              <a:extLst>
                <a:ext uri="{63B3BB69-23CF-44E3-9099-C40C66FF867C}">
                  <a14:compatExt spid="_x0000_s8320"/>
                </a:ext>
                <a:ext uri="{FF2B5EF4-FFF2-40B4-BE49-F238E27FC236}">
                  <a16:creationId xmlns:a16="http://schemas.microsoft.com/office/drawing/2014/main" id="{00000000-0008-0000-0300-00008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30</xdr:row>
          <xdr:rowOff>0</xdr:rowOff>
        </xdr:from>
        <xdr:to>
          <xdr:col>4</xdr:col>
          <xdr:colOff>1152525</xdr:colOff>
          <xdr:row>30</xdr:row>
          <xdr:rowOff>228600</xdr:rowOff>
        </xdr:to>
        <xdr:sp macro="" textlink="">
          <xdr:nvSpPr>
            <xdr:cNvPr id="8321" name="Check Box 129" hidden="1">
              <a:extLst>
                <a:ext uri="{63B3BB69-23CF-44E3-9099-C40C66FF867C}">
                  <a14:compatExt spid="_x0000_s8321"/>
                </a:ext>
                <a:ext uri="{FF2B5EF4-FFF2-40B4-BE49-F238E27FC236}">
                  <a16:creationId xmlns:a16="http://schemas.microsoft.com/office/drawing/2014/main" id="{00000000-0008-0000-0300-00008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31</xdr:row>
          <xdr:rowOff>0</xdr:rowOff>
        </xdr:from>
        <xdr:to>
          <xdr:col>4</xdr:col>
          <xdr:colOff>1152525</xdr:colOff>
          <xdr:row>31</xdr:row>
          <xdr:rowOff>228600</xdr:rowOff>
        </xdr:to>
        <xdr:sp macro="" textlink="">
          <xdr:nvSpPr>
            <xdr:cNvPr id="8322" name="Check Box 130" hidden="1">
              <a:extLst>
                <a:ext uri="{63B3BB69-23CF-44E3-9099-C40C66FF867C}">
                  <a14:compatExt spid="_x0000_s8322"/>
                </a:ext>
                <a:ext uri="{FF2B5EF4-FFF2-40B4-BE49-F238E27FC236}">
                  <a16:creationId xmlns:a16="http://schemas.microsoft.com/office/drawing/2014/main" id="{00000000-0008-0000-0300-00008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18</xdr:row>
          <xdr:rowOff>0</xdr:rowOff>
        </xdr:from>
        <xdr:to>
          <xdr:col>4</xdr:col>
          <xdr:colOff>1152525</xdr:colOff>
          <xdr:row>19</xdr:row>
          <xdr:rowOff>0</xdr:rowOff>
        </xdr:to>
        <xdr:sp macro="" textlink="">
          <xdr:nvSpPr>
            <xdr:cNvPr id="8325" name="Check Box 133" hidden="1">
              <a:extLst>
                <a:ext uri="{63B3BB69-23CF-44E3-9099-C40C66FF867C}">
                  <a14:compatExt spid="_x0000_s8325"/>
                </a:ext>
                <a:ext uri="{FF2B5EF4-FFF2-40B4-BE49-F238E27FC236}">
                  <a16:creationId xmlns:a16="http://schemas.microsoft.com/office/drawing/2014/main" id="{00000000-0008-0000-0300-00008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19</xdr:row>
          <xdr:rowOff>0</xdr:rowOff>
        </xdr:from>
        <xdr:to>
          <xdr:col>4</xdr:col>
          <xdr:colOff>1152525</xdr:colOff>
          <xdr:row>20</xdr:row>
          <xdr:rowOff>0</xdr:rowOff>
        </xdr:to>
        <xdr:sp macro="" textlink="">
          <xdr:nvSpPr>
            <xdr:cNvPr id="8326" name="Check Box 134" hidden="1">
              <a:extLst>
                <a:ext uri="{63B3BB69-23CF-44E3-9099-C40C66FF867C}">
                  <a14:compatExt spid="_x0000_s8326"/>
                </a:ext>
                <a:ext uri="{FF2B5EF4-FFF2-40B4-BE49-F238E27FC236}">
                  <a16:creationId xmlns:a16="http://schemas.microsoft.com/office/drawing/2014/main" id="{00000000-0008-0000-0300-00008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35</xdr:row>
          <xdr:rowOff>0</xdr:rowOff>
        </xdr:from>
        <xdr:to>
          <xdr:col>4</xdr:col>
          <xdr:colOff>1152525</xdr:colOff>
          <xdr:row>36</xdr:row>
          <xdr:rowOff>0</xdr:rowOff>
        </xdr:to>
        <xdr:sp macro="" textlink="">
          <xdr:nvSpPr>
            <xdr:cNvPr id="8328" name="Check Box 136" hidden="1">
              <a:extLst>
                <a:ext uri="{63B3BB69-23CF-44E3-9099-C40C66FF867C}">
                  <a14:compatExt spid="_x0000_s8328"/>
                </a:ext>
                <a:ext uri="{FF2B5EF4-FFF2-40B4-BE49-F238E27FC236}">
                  <a16:creationId xmlns:a16="http://schemas.microsoft.com/office/drawing/2014/main" id="{00000000-0008-0000-0300-00008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36</xdr:row>
          <xdr:rowOff>0</xdr:rowOff>
        </xdr:from>
        <xdr:to>
          <xdr:col>4</xdr:col>
          <xdr:colOff>1152525</xdr:colOff>
          <xdr:row>36</xdr:row>
          <xdr:rowOff>238125</xdr:rowOff>
        </xdr:to>
        <xdr:sp macro="" textlink="">
          <xdr:nvSpPr>
            <xdr:cNvPr id="8329" name="Check Box 137" hidden="1">
              <a:extLst>
                <a:ext uri="{63B3BB69-23CF-44E3-9099-C40C66FF867C}">
                  <a14:compatExt spid="_x0000_s8329"/>
                </a:ext>
                <a:ext uri="{FF2B5EF4-FFF2-40B4-BE49-F238E27FC236}">
                  <a16:creationId xmlns:a16="http://schemas.microsoft.com/office/drawing/2014/main" id="{00000000-0008-0000-0300-00008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37</xdr:row>
          <xdr:rowOff>0</xdr:rowOff>
        </xdr:from>
        <xdr:to>
          <xdr:col>4</xdr:col>
          <xdr:colOff>1152525</xdr:colOff>
          <xdr:row>37</xdr:row>
          <xdr:rowOff>238125</xdr:rowOff>
        </xdr:to>
        <xdr:sp macro="" textlink="">
          <xdr:nvSpPr>
            <xdr:cNvPr id="8330" name="Check Box 138" hidden="1">
              <a:extLst>
                <a:ext uri="{63B3BB69-23CF-44E3-9099-C40C66FF867C}">
                  <a14:compatExt spid="_x0000_s8330"/>
                </a:ext>
                <a:ext uri="{FF2B5EF4-FFF2-40B4-BE49-F238E27FC236}">
                  <a16:creationId xmlns:a16="http://schemas.microsoft.com/office/drawing/2014/main" id="{00000000-0008-0000-0300-00008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38</xdr:row>
          <xdr:rowOff>0</xdr:rowOff>
        </xdr:from>
        <xdr:to>
          <xdr:col>4</xdr:col>
          <xdr:colOff>1152525</xdr:colOff>
          <xdr:row>39</xdr:row>
          <xdr:rowOff>0</xdr:rowOff>
        </xdr:to>
        <xdr:sp macro="" textlink="">
          <xdr:nvSpPr>
            <xdr:cNvPr id="8331" name="Check Box 139" hidden="1">
              <a:extLst>
                <a:ext uri="{63B3BB69-23CF-44E3-9099-C40C66FF867C}">
                  <a14:compatExt spid="_x0000_s8331"/>
                </a:ext>
                <a:ext uri="{FF2B5EF4-FFF2-40B4-BE49-F238E27FC236}">
                  <a16:creationId xmlns:a16="http://schemas.microsoft.com/office/drawing/2014/main" id="{00000000-0008-0000-0300-00008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39</xdr:row>
          <xdr:rowOff>0</xdr:rowOff>
        </xdr:from>
        <xdr:to>
          <xdr:col>4</xdr:col>
          <xdr:colOff>1152525</xdr:colOff>
          <xdr:row>40</xdr:row>
          <xdr:rowOff>9525</xdr:rowOff>
        </xdr:to>
        <xdr:sp macro="" textlink="">
          <xdr:nvSpPr>
            <xdr:cNvPr id="8332" name="Check Box 140" hidden="1">
              <a:extLst>
                <a:ext uri="{63B3BB69-23CF-44E3-9099-C40C66FF867C}">
                  <a14:compatExt spid="_x0000_s8332"/>
                </a:ext>
                <a:ext uri="{FF2B5EF4-FFF2-40B4-BE49-F238E27FC236}">
                  <a16:creationId xmlns:a16="http://schemas.microsoft.com/office/drawing/2014/main" id="{00000000-0008-0000-0300-00008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21</xdr:row>
          <xdr:rowOff>0</xdr:rowOff>
        </xdr:from>
        <xdr:to>
          <xdr:col>4</xdr:col>
          <xdr:colOff>1152525</xdr:colOff>
          <xdr:row>22</xdr:row>
          <xdr:rowOff>28575</xdr:rowOff>
        </xdr:to>
        <xdr:sp macro="" textlink="">
          <xdr:nvSpPr>
            <xdr:cNvPr id="8333" name="Check Box 141" hidden="1">
              <a:extLst>
                <a:ext uri="{63B3BB69-23CF-44E3-9099-C40C66FF867C}">
                  <a14:compatExt spid="_x0000_s8333"/>
                </a:ext>
                <a:ext uri="{FF2B5EF4-FFF2-40B4-BE49-F238E27FC236}">
                  <a16:creationId xmlns:a16="http://schemas.microsoft.com/office/drawing/2014/main" id="{00000000-0008-0000-0300-00008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22</xdr:row>
          <xdr:rowOff>0</xdr:rowOff>
        </xdr:from>
        <xdr:to>
          <xdr:col>4</xdr:col>
          <xdr:colOff>1152525</xdr:colOff>
          <xdr:row>23</xdr:row>
          <xdr:rowOff>28575</xdr:rowOff>
        </xdr:to>
        <xdr:sp macro="" textlink="">
          <xdr:nvSpPr>
            <xdr:cNvPr id="8334" name="Check Box 142" hidden="1">
              <a:extLst>
                <a:ext uri="{63B3BB69-23CF-44E3-9099-C40C66FF867C}">
                  <a14:compatExt spid="_x0000_s8334"/>
                </a:ext>
                <a:ext uri="{FF2B5EF4-FFF2-40B4-BE49-F238E27FC236}">
                  <a16:creationId xmlns:a16="http://schemas.microsoft.com/office/drawing/2014/main" id="{00000000-0008-0000-0300-00008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5</xdr:row>
          <xdr:rowOff>0</xdr:rowOff>
        </xdr:from>
        <xdr:to>
          <xdr:col>4</xdr:col>
          <xdr:colOff>1152525</xdr:colOff>
          <xdr:row>6</xdr:row>
          <xdr:rowOff>0</xdr:rowOff>
        </xdr:to>
        <xdr:sp macro="" textlink="">
          <xdr:nvSpPr>
            <xdr:cNvPr id="8388" name="Check Box 196" hidden="1">
              <a:extLst>
                <a:ext uri="{63B3BB69-23CF-44E3-9099-C40C66FF867C}">
                  <a14:compatExt spid="_x0000_s8388"/>
                </a:ext>
                <a:ext uri="{FF2B5EF4-FFF2-40B4-BE49-F238E27FC236}">
                  <a16:creationId xmlns:a16="http://schemas.microsoft.com/office/drawing/2014/main" id="{00000000-0008-0000-0300-0000C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7</xdr:row>
          <xdr:rowOff>0</xdr:rowOff>
        </xdr:from>
        <xdr:to>
          <xdr:col>4</xdr:col>
          <xdr:colOff>1152525</xdr:colOff>
          <xdr:row>8</xdr:row>
          <xdr:rowOff>0</xdr:rowOff>
        </xdr:to>
        <xdr:sp macro="" textlink="">
          <xdr:nvSpPr>
            <xdr:cNvPr id="8390" name="Check Box 198" hidden="1">
              <a:extLst>
                <a:ext uri="{63B3BB69-23CF-44E3-9099-C40C66FF867C}">
                  <a14:compatExt spid="_x0000_s8390"/>
                </a:ext>
                <a:ext uri="{FF2B5EF4-FFF2-40B4-BE49-F238E27FC236}">
                  <a16:creationId xmlns:a16="http://schemas.microsoft.com/office/drawing/2014/main" id="{00000000-0008-0000-0300-0000C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9</xdr:row>
          <xdr:rowOff>0</xdr:rowOff>
        </xdr:from>
        <xdr:to>
          <xdr:col>4</xdr:col>
          <xdr:colOff>1152525</xdr:colOff>
          <xdr:row>10</xdr:row>
          <xdr:rowOff>0</xdr:rowOff>
        </xdr:to>
        <xdr:sp macro="" textlink="">
          <xdr:nvSpPr>
            <xdr:cNvPr id="8392" name="Check Box 200" hidden="1">
              <a:extLst>
                <a:ext uri="{63B3BB69-23CF-44E3-9099-C40C66FF867C}">
                  <a14:compatExt spid="_x0000_s8392"/>
                </a:ext>
                <a:ext uri="{FF2B5EF4-FFF2-40B4-BE49-F238E27FC236}">
                  <a16:creationId xmlns:a16="http://schemas.microsoft.com/office/drawing/2014/main" id="{00000000-0008-0000-0300-0000C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10</xdr:row>
          <xdr:rowOff>0</xdr:rowOff>
        </xdr:from>
        <xdr:to>
          <xdr:col>4</xdr:col>
          <xdr:colOff>1152525</xdr:colOff>
          <xdr:row>11</xdr:row>
          <xdr:rowOff>0</xdr:rowOff>
        </xdr:to>
        <xdr:sp macro="" textlink="">
          <xdr:nvSpPr>
            <xdr:cNvPr id="8393" name="Check Box 201" hidden="1">
              <a:extLst>
                <a:ext uri="{63B3BB69-23CF-44E3-9099-C40C66FF867C}">
                  <a14:compatExt spid="_x0000_s8393"/>
                </a:ext>
                <a:ext uri="{FF2B5EF4-FFF2-40B4-BE49-F238E27FC236}">
                  <a16:creationId xmlns:a16="http://schemas.microsoft.com/office/drawing/2014/main" id="{00000000-0008-0000-0300-0000C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14</xdr:row>
          <xdr:rowOff>0</xdr:rowOff>
        </xdr:from>
        <xdr:to>
          <xdr:col>4</xdr:col>
          <xdr:colOff>1152525</xdr:colOff>
          <xdr:row>15</xdr:row>
          <xdr:rowOff>0</xdr:rowOff>
        </xdr:to>
        <xdr:sp macro="" textlink="">
          <xdr:nvSpPr>
            <xdr:cNvPr id="8397" name="Check Box 205" hidden="1">
              <a:extLst>
                <a:ext uri="{63B3BB69-23CF-44E3-9099-C40C66FF867C}">
                  <a14:compatExt spid="_x0000_s8397"/>
                </a:ext>
                <a:ext uri="{FF2B5EF4-FFF2-40B4-BE49-F238E27FC236}">
                  <a16:creationId xmlns:a16="http://schemas.microsoft.com/office/drawing/2014/main" id="{00000000-0008-0000-0300-0000C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15</xdr:row>
          <xdr:rowOff>0</xdr:rowOff>
        </xdr:from>
        <xdr:to>
          <xdr:col>4</xdr:col>
          <xdr:colOff>1152525</xdr:colOff>
          <xdr:row>16</xdr:row>
          <xdr:rowOff>0</xdr:rowOff>
        </xdr:to>
        <xdr:sp macro="" textlink="">
          <xdr:nvSpPr>
            <xdr:cNvPr id="8398" name="Check Box 206" hidden="1">
              <a:extLst>
                <a:ext uri="{63B3BB69-23CF-44E3-9099-C40C66FF867C}">
                  <a14:compatExt spid="_x0000_s8398"/>
                </a:ext>
                <a:ext uri="{FF2B5EF4-FFF2-40B4-BE49-F238E27FC236}">
                  <a16:creationId xmlns:a16="http://schemas.microsoft.com/office/drawing/2014/main" id="{00000000-0008-0000-0300-0000C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20</xdr:row>
          <xdr:rowOff>0</xdr:rowOff>
        </xdr:from>
        <xdr:to>
          <xdr:col>4</xdr:col>
          <xdr:colOff>1152525</xdr:colOff>
          <xdr:row>21</xdr:row>
          <xdr:rowOff>9525</xdr:rowOff>
        </xdr:to>
        <xdr:sp macro="" textlink="">
          <xdr:nvSpPr>
            <xdr:cNvPr id="8411" name="Check Box 219" hidden="1">
              <a:extLst>
                <a:ext uri="{63B3BB69-23CF-44E3-9099-C40C66FF867C}">
                  <a14:compatExt spid="_x0000_s8411"/>
                </a:ext>
                <a:ext uri="{FF2B5EF4-FFF2-40B4-BE49-F238E27FC236}">
                  <a16:creationId xmlns:a16="http://schemas.microsoft.com/office/drawing/2014/main" id="{00000000-0008-0000-0300-0000D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20</xdr:row>
          <xdr:rowOff>0</xdr:rowOff>
        </xdr:from>
        <xdr:to>
          <xdr:col>4</xdr:col>
          <xdr:colOff>1171575</xdr:colOff>
          <xdr:row>21</xdr:row>
          <xdr:rowOff>9525</xdr:rowOff>
        </xdr:to>
        <xdr:sp macro="" textlink="">
          <xdr:nvSpPr>
            <xdr:cNvPr id="8413" name="Check Box 221" hidden="1">
              <a:extLst>
                <a:ext uri="{63B3BB69-23CF-44E3-9099-C40C66FF867C}">
                  <a14:compatExt spid="_x0000_s8413"/>
                </a:ext>
                <a:ext uri="{FF2B5EF4-FFF2-40B4-BE49-F238E27FC236}">
                  <a16:creationId xmlns:a16="http://schemas.microsoft.com/office/drawing/2014/main" id="{00000000-0008-0000-0300-0000D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20</xdr:row>
          <xdr:rowOff>0</xdr:rowOff>
        </xdr:from>
        <xdr:to>
          <xdr:col>4</xdr:col>
          <xdr:colOff>1152525</xdr:colOff>
          <xdr:row>21</xdr:row>
          <xdr:rowOff>9525</xdr:rowOff>
        </xdr:to>
        <xdr:sp macro="" textlink="">
          <xdr:nvSpPr>
            <xdr:cNvPr id="8419" name="Check Box 227" hidden="1">
              <a:extLst>
                <a:ext uri="{63B3BB69-23CF-44E3-9099-C40C66FF867C}">
                  <a14:compatExt spid="_x0000_s8419"/>
                </a:ext>
                <a:ext uri="{FF2B5EF4-FFF2-40B4-BE49-F238E27FC236}">
                  <a16:creationId xmlns:a16="http://schemas.microsoft.com/office/drawing/2014/main" id="{00000000-0008-0000-0300-0000E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31</xdr:row>
          <xdr:rowOff>228600</xdr:rowOff>
        </xdr:from>
        <xdr:to>
          <xdr:col>10</xdr:col>
          <xdr:colOff>838200</xdr:colOff>
          <xdr:row>32</xdr:row>
          <xdr:rowOff>219075</xdr:rowOff>
        </xdr:to>
        <xdr:sp macro="" textlink="">
          <xdr:nvSpPr>
            <xdr:cNvPr id="8421" name="Check Box 229" hidden="1">
              <a:extLst>
                <a:ext uri="{63B3BB69-23CF-44E3-9099-C40C66FF867C}">
                  <a14:compatExt spid="_x0000_s8421"/>
                </a:ext>
                <a:ext uri="{FF2B5EF4-FFF2-40B4-BE49-F238E27FC236}">
                  <a16:creationId xmlns:a16="http://schemas.microsoft.com/office/drawing/2014/main" id="{00000000-0008-0000-0300-0000E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485775</xdr:colOff>
          <xdr:row>31</xdr:row>
          <xdr:rowOff>228600</xdr:rowOff>
        </xdr:from>
        <xdr:to>
          <xdr:col>11</xdr:col>
          <xdr:colOff>838200</xdr:colOff>
          <xdr:row>32</xdr:row>
          <xdr:rowOff>219075</xdr:rowOff>
        </xdr:to>
        <xdr:sp macro="" textlink="">
          <xdr:nvSpPr>
            <xdr:cNvPr id="8422" name="Check Box 230" hidden="1">
              <a:extLst>
                <a:ext uri="{63B3BB69-23CF-44E3-9099-C40C66FF867C}">
                  <a14:compatExt spid="_x0000_s8422"/>
                </a:ext>
                <a:ext uri="{FF2B5EF4-FFF2-40B4-BE49-F238E27FC236}">
                  <a16:creationId xmlns:a16="http://schemas.microsoft.com/office/drawing/2014/main" id="{00000000-0008-0000-0300-0000E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838200</xdr:colOff>
          <xdr:row>41</xdr:row>
          <xdr:rowOff>238125</xdr:rowOff>
        </xdr:from>
        <xdr:to>
          <xdr:col>4</xdr:col>
          <xdr:colOff>1181100</xdr:colOff>
          <xdr:row>43</xdr:row>
          <xdr:rowOff>0</xdr:rowOff>
        </xdr:to>
        <xdr:sp macro="" textlink="">
          <xdr:nvSpPr>
            <xdr:cNvPr id="8423" name="Check Box 231" hidden="1">
              <a:extLst>
                <a:ext uri="{63B3BB69-23CF-44E3-9099-C40C66FF867C}">
                  <a14:compatExt spid="_x0000_s8423"/>
                </a:ext>
                <a:ext uri="{FF2B5EF4-FFF2-40B4-BE49-F238E27FC236}">
                  <a16:creationId xmlns:a16="http://schemas.microsoft.com/office/drawing/2014/main" id="{00000000-0008-0000-0300-0000E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40</xdr:row>
          <xdr:rowOff>9525</xdr:rowOff>
        </xdr:from>
        <xdr:to>
          <xdr:col>4</xdr:col>
          <xdr:colOff>1171575</xdr:colOff>
          <xdr:row>41</xdr:row>
          <xdr:rowOff>0</xdr:rowOff>
        </xdr:to>
        <xdr:sp macro="" textlink="">
          <xdr:nvSpPr>
            <xdr:cNvPr id="8428" name="Check Box 236" hidden="1">
              <a:extLst>
                <a:ext uri="{63B3BB69-23CF-44E3-9099-C40C66FF867C}">
                  <a14:compatExt spid="_x0000_s8428"/>
                </a:ext>
                <a:ext uri="{FF2B5EF4-FFF2-40B4-BE49-F238E27FC236}">
                  <a16:creationId xmlns:a16="http://schemas.microsoft.com/office/drawing/2014/main" id="{00000000-0008-0000-0300-0000E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40</xdr:row>
          <xdr:rowOff>238125</xdr:rowOff>
        </xdr:from>
        <xdr:to>
          <xdr:col>4</xdr:col>
          <xdr:colOff>1171575</xdr:colOff>
          <xdr:row>42</xdr:row>
          <xdr:rowOff>9525</xdr:rowOff>
        </xdr:to>
        <xdr:sp macro="" textlink="">
          <xdr:nvSpPr>
            <xdr:cNvPr id="8429" name="Check Box 237" hidden="1">
              <a:extLst>
                <a:ext uri="{63B3BB69-23CF-44E3-9099-C40C66FF867C}">
                  <a14:compatExt spid="_x0000_s8429"/>
                </a:ext>
                <a:ext uri="{FF2B5EF4-FFF2-40B4-BE49-F238E27FC236}">
                  <a16:creationId xmlns:a16="http://schemas.microsoft.com/office/drawing/2014/main" id="{00000000-0008-0000-0300-0000E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32</xdr:row>
          <xdr:rowOff>228600</xdr:rowOff>
        </xdr:from>
        <xdr:to>
          <xdr:col>10</xdr:col>
          <xdr:colOff>838200</xdr:colOff>
          <xdr:row>33</xdr:row>
          <xdr:rowOff>219075</xdr:rowOff>
        </xdr:to>
        <xdr:sp macro="" textlink="">
          <xdr:nvSpPr>
            <xdr:cNvPr id="8430" name="Check Box 238" hidden="1">
              <a:extLst>
                <a:ext uri="{63B3BB69-23CF-44E3-9099-C40C66FF867C}">
                  <a14:compatExt spid="_x0000_s8430"/>
                </a:ext>
                <a:ext uri="{FF2B5EF4-FFF2-40B4-BE49-F238E27FC236}">
                  <a16:creationId xmlns:a16="http://schemas.microsoft.com/office/drawing/2014/main" id="{00000000-0008-0000-0300-0000E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485775</xdr:colOff>
          <xdr:row>32</xdr:row>
          <xdr:rowOff>228600</xdr:rowOff>
        </xdr:from>
        <xdr:to>
          <xdr:col>11</xdr:col>
          <xdr:colOff>838200</xdr:colOff>
          <xdr:row>33</xdr:row>
          <xdr:rowOff>219075</xdr:rowOff>
        </xdr:to>
        <xdr:sp macro="" textlink="">
          <xdr:nvSpPr>
            <xdr:cNvPr id="8431" name="Check Box 239" hidden="1">
              <a:extLst>
                <a:ext uri="{63B3BB69-23CF-44E3-9099-C40C66FF867C}">
                  <a14:compatExt spid="_x0000_s8431"/>
                </a:ext>
                <a:ext uri="{FF2B5EF4-FFF2-40B4-BE49-F238E27FC236}">
                  <a16:creationId xmlns:a16="http://schemas.microsoft.com/office/drawing/2014/main" id="{00000000-0008-0000-0300-0000E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33</xdr:row>
          <xdr:rowOff>228600</xdr:rowOff>
        </xdr:from>
        <xdr:to>
          <xdr:col>10</xdr:col>
          <xdr:colOff>838200</xdr:colOff>
          <xdr:row>34</xdr:row>
          <xdr:rowOff>219075</xdr:rowOff>
        </xdr:to>
        <xdr:sp macro="" textlink="">
          <xdr:nvSpPr>
            <xdr:cNvPr id="8432" name="Check Box 240" hidden="1">
              <a:extLst>
                <a:ext uri="{63B3BB69-23CF-44E3-9099-C40C66FF867C}">
                  <a14:compatExt spid="_x0000_s8432"/>
                </a:ext>
                <a:ext uri="{FF2B5EF4-FFF2-40B4-BE49-F238E27FC236}">
                  <a16:creationId xmlns:a16="http://schemas.microsoft.com/office/drawing/2014/main" id="{00000000-0008-0000-0300-0000F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485775</xdr:colOff>
          <xdr:row>33</xdr:row>
          <xdr:rowOff>228600</xdr:rowOff>
        </xdr:from>
        <xdr:to>
          <xdr:col>11</xdr:col>
          <xdr:colOff>838200</xdr:colOff>
          <xdr:row>34</xdr:row>
          <xdr:rowOff>219075</xdr:rowOff>
        </xdr:to>
        <xdr:sp macro="" textlink="">
          <xdr:nvSpPr>
            <xdr:cNvPr id="8433" name="Check Box 241" hidden="1">
              <a:extLst>
                <a:ext uri="{63B3BB69-23CF-44E3-9099-C40C66FF867C}">
                  <a14:compatExt spid="_x0000_s8433"/>
                </a:ext>
                <a:ext uri="{FF2B5EF4-FFF2-40B4-BE49-F238E27FC236}">
                  <a16:creationId xmlns:a16="http://schemas.microsoft.com/office/drawing/2014/main" id="{00000000-0008-0000-0300-0000F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34</xdr:row>
          <xdr:rowOff>228600</xdr:rowOff>
        </xdr:from>
        <xdr:to>
          <xdr:col>10</xdr:col>
          <xdr:colOff>838200</xdr:colOff>
          <xdr:row>35</xdr:row>
          <xdr:rowOff>228600</xdr:rowOff>
        </xdr:to>
        <xdr:sp macro="" textlink="">
          <xdr:nvSpPr>
            <xdr:cNvPr id="8434" name="Check Box 242" hidden="1">
              <a:extLst>
                <a:ext uri="{63B3BB69-23CF-44E3-9099-C40C66FF867C}">
                  <a14:compatExt spid="_x0000_s8434"/>
                </a:ext>
                <a:ext uri="{FF2B5EF4-FFF2-40B4-BE49-F238E27FC236}">
                  <a16:creationId xmlns:a16="http://schemas.microsoft.com/office/drawing/2014/main" id="{00000000-0008-0000-0300-0000F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485775</xdr:colOff>
          <xdr:row>34</xdr:row>
          <xdr:rowOff>228600</xdr:rowOff>
        </xdr:from>
        <xdr:to>
          <xdr:col>11</xdr:col>
          <xdr:colOff>838200</xdr:colOff>
          <xdr:row>35</xdr:row>
          <xdr:rowOff>228600</xdr:rowOff>
        </xdr:to>
        <xdr:sp macro="" textlink="">
          <xdr:nvSpPr>
            <xdr:cNvPr id="8435" name="Check Box 243" hidden="1">
              <a:extLst>
                <a:ext uri="{63B3BB69-23CF-44E3-9099-C40C66FF867C}">
                  <a14:compatExt spid="_x0000_s8435"/>
                </a:ext>
                <a:ext uri="{FF2B5EF4-FFF2-40B4-BE49-F238E27FC236}">
                  <a16:creationId xmlns:a16="http://schemas.microsoft.com/office/drawing/2014/main" id="{00000000-0008-0000-0300-0000F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35</xdr:row>
          <xdr:rowOff>228600</xdr:rowOff>
        </xdr:from>
        <xdr:to>
          <xdr:col>10</xdr:col>
          <xdr:colOff>838200</xdr:colOff>
          <xdr:row>36</xdr:row>
          <xdr:rowOff>228600</xdr:rowOff>
        </xdr:to>
        <xdr:sp macro="" textlink="">
          <xdr:nvSpPr>
            <xdr:cNvPr id="8436" name="Check Box 244" hidden="1">
              <a:extLst>
                <a:ext uri="{63B3BB69-23CF-44E3-9099-C40C66FF867C}">
                  <a14:compatExt spid="_x0000_s8436"/>
                </a:ext>
                <a:ext uri="{FF2B5EF4-FFF2-40B4-BE49-F238E27FC236}">
                  <a16:creationId xmlns:a16="http://schemas.microsoft.com/office/drawing/2014/main" id="{00000000-0008-0000-0300-0000F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485775</xdr:colOff>
          <xdr:row>35</xdr:row>
          <xdr:rowOff>228600</xdr:rowOff>
        </xdr:from>
        <xdr:to>
          <xdr:col>11</xdr:col>
          <xdr:colOff>838200</xdr:colOff>
          <xdr:row>36</xdr:row>
          <xdr:rowOff>228600</xdr:rowOff>
        </xdr:to>
        <xdr:sp macro="" textlink="">
          <xdr:nvSpPr>
            <xdr:cNvPr id="8437" name="Check Box 245" hidden="1">
              <a:extLst>
                <a:ext uri="{63B3BB69-23CF-44E3-9099-C40C66FF867C}">
                  <a14:compatExt spid="_x0000_s8437"/>
                </a:ext>
                <a:ext uri="{FF2B5EF4-FFF2-40B4-BE49-F238E27FC236}">
                  <a16:creationId xmlns:a16="http://schemas.microsoft.com/office/drawing/2014/main" id="{00000000-0008-0000-0300-0000F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36</xdr:row>
          <xdr:rowOff>228600</xdr:rowOff>
        </xdr:from>
        <xdr:to>
          <xdr:col>10</xdr:col>
          <xdr:colOff>838200</xdr:colOff>
          <xdr:row>38</xdr:row>
          <xdr:rowOff>0</xdr:rowOff>
        </xdr:to>
        <xdr:sp macro="" textlink="">
          <xdr:nvSpPr>
            <xdr:cNvPr id="8438" name="Check Box 246" hidden="1">
              <a:extLst>
                <a:ext uri="{63B3BB69-23CF-44E3-9099-C40C66FF867C}">
                  <a14:compatExt spid="_x0000_s8438"/>
                </a:ext>
                <a:ext uri="{FF2B5EF4-FFF2-40B4-BE49-F238E27FC236}">
                  <a16:creationId xmlns:a16="http://schemas.microsoft.com/office/drawing/2014/main" id="{00000000-0008-0000-0300-0000F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485775</xdr:colOff>
          <xdr:row>36</xdr:row>
          <xdr:rowOff>228600</xdr:rowOff>
        </xdr:from>
        <xdr:to>
          <xdr:col>11</xdr:col>
          <xdr:colOff>838200</xdr:colOff>
          <xdr:row>38</xdr:row>
          <xdr:rowOff>0</xdr:rowOff>
        </xdr:to>
        <xdr:sp macro="" textlink="">
          <xdr:nvSpPr>
            <xdr:cNvPr id="8439" name="Check Box 247" hidden="1">
              <a:extLst>
                <a:ext uri="{63B3BB69-23CF-44E3-9099-C40C66FF867C}">
                  <a14:compatExt spid="_x0000_s8439"/>
                </a:ext>
                <a:ext uri="{FF2B5EF4-FFF2-40B4-BE49-F238E27FC236}">
                  <a16:creationId xmlns:a16="http://schemas.microsoft.com/office/drawing/2014/main" id="{00000000-0008-0000-0300-0000F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37</xdr:row>
          <xdr:rowOff>228600</xdr:rowOff>
        </xdr:from>
        <xdr:to>
          <xdr:col>10</xdr:col>
          <xdr:colOff>838200</xdr:colOff>
          <xdr:row>39</xdr:row>
          <xdr:rowOff>0</xdr:rowOff>
        </xdr:to>
        <xdr:sp macro="" textlink="">
          <xdr:nvSpPr>
            <xdr:cNvPr id="8440" name="Check Box 248" hidden="1">
              <a:extLst>
                <a:ext uri="{63B3BB69-23CF-44E3-9099-C40C66FF867C}">
                  <a14:compatExt spid="_x0000_s8440"/>
                </a:ext>
                <a:ext uri="{FF2B5EF4-FFF2-40B4-BE49-F238E27FC236}">
                  <a16:creationId xmlns:a16="http://schemas.microsoft.com/office/drawing/2014/main" id="{00000000-0008-0000-0300-0000F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485775</xdr:colOff>
          <xdr:row>37</xdr:row>
          <xdr:rowOff>228600</xdr:rowOff>
        </xdr:from>
        <xdr:to>
          <xdr:col>11</xdr:col>
          <xdr:colOff>838200</xdr:colOff>
          <xdr:row>39</xdr:row>
          <xdr:rowOff>0</xdr:rowOff>
        </xdr:to>
        <xdr:sp macro="" textlink="">
          <xdr:nvSpPr>
            <xdr:cNvPr id="8441" name="Check Box 249" hidden="1">
              <a:extLst>
                <a:ext uri="{63B3BB69-23CF-44E3-9099-C40C66FF867C}">
                  <a14:compatExt spid="_x0000_s8441"/>
                </a:ext>
                <a:ext uri="{FF2B5EF4-FFF2-40B4-BE49-F238E27FC236}">
                  <a16:creationId xmlns:a16="http://schemas.microsoft.com/office/drawing/2014/main" id="{00000000-0008-0000-0300-0000F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38</xdr:row>
          <xdr:rowOff>228600</xdr:rowOff>
        </xdr:from>
        <xdr:to>
          <xdr:col>10</xdr:col>
          <xdr:colOff>838200</xdr:colOff>
          <xdr:row>40</xdr:row>
          <xdr:rowOff>9525</xdr:rowOff>
        </xdr:to>
        <xdr:sp macro="" textlink="">
          <xdr:nvSpPr>
            <xdr:cNvPr id="8442" name="Check Box 250" hidden="1">
              <a:extLst>
                <a:ext uri="{63B3BB69-23CF-44E3-9099-C40C66FF867C}">
                  <a14:compatExt spid="_x0000_s8442"/>
                </a:ext>
                <a:ext uri="{FF2B5EF4-FFF2-40B4-BE49-F238E27FC236}">
                  <a16:creationId xmlns:a16="http://schemas.microsoft.com/office/drawing/2014/main" id="{00000000-0008-0000-0300-0000F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485775</xdr:colOff>
          <xdr:row>38</xdr:row>
          <xdr:rowOff>228600</xdr:rowOff>
        </xdr:from>
        <xdr:to>
          <xdr:col>11</xdr:col>
          <xdr:colOff>838200</xdr:colOff>
          <xdr:row>40</xdr:row>
          <xdr:rowOff>9525</xdr:rowOff>
        </xdr:to>
        <xdr:sp macro="" textlink="">
          <xdr:nvSpPr>
            <xdr:cNvPr id="8443" name="Check Box 251" hidden="1">
              <a:extLst>
                <a:ext uri="{63B3BB69-23CF-44E3-9099-C40C66FF867C}">
                  <a14:compatExt spid="_x0000_s8443"/>
                </a:ext>
                <a:ext uri="{FF2B5EF4-FFF2-40B4-BE49-F238E27FC236}">
                  <a16:creationId xmlns:a16="http://schemas.microsoft.com/office/drawing/2014/main" id="{00000000-0008-0000-0300-0000F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1095375</xdr:colOff>
          <xdr:row>43</xdr:row>
          <xdr:rowOff>0</xdr:rowOff>
        </xdr:from>
        <xdr:to>
          <xdr:col>11</xdr:col>
          <xdr:colOff>257175</xdr:colOff>
          <xdr:row>44</xdr:row>
          <xdr:rowOff>0</xdr:rowOff>
        </xdr:to>
        <xdr:sp macro="" textlink="">
          <xdr:nvSpPr>
            <xdr:cNvPr id="8444" name="Check Box 252" hidden="1">
              <a:extLst>
                <a:ext uri="{63B3BB69-23CF-44E3-9099-C40C66FF867C}">
                  <a14:compatExt spid="_x0000_s8444"/>
                </a:ext>
                <a:ext uri="{FF2B5EF4-FFF2-40B4-BE49-F238E27FC236}">
                  <a16:creationId xmlns:a16="http://schemas.microsoft.com/office/drawing/2014/main" id="{00000000-0008-0000-0300-0000F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20</xdr:row>
          <xdr:rowOff>0</xdr:rowOff>
        </xdr:from>
        <xdr:to>
          <xdr:col>4</xdr:col>
          <xdr:colOff>1171575</xdr:colOff>
          <xdr:row>21</xdr:row>
          <xdr:rowOff>9525</xdr:rowOff>
        </xdr:to>
        <xdr:sp macro="" textlink="">
          <xdr:nvSpPr>
            <xdr:cNvPr id="8445" name="Check Box 253" hidden="1">
              <a:extLst>
                <a:ext uri="{63B3BB69-23CF-44E3-9099-C40C66FF867C}">
                  <a14:compatExt spid="_x0000_s8445"/>
                </a:ext>
                <a:ext uri="{FF2B5EF4-FFF2-40B4-BE49-F238E27FC236}">
                  <a16:creationId xmlns:a16="http://schemas.microsoft.com/office/drawing/2014/main" id="{00000000-0008-0000-0300-0000F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1095375</xdr:colOff>
          <xdr:row>44</xdr:row>
          <xdr:rowOff>0</xdr:rowOff>
        </xdr:from>
        <xdr:to>
          <xdr:col>11</xdr:col>
          <xdr:colOff>257175</xdr:colOff>
          <xdr:row>45</xdr:row>
          <xdr:rowOff>0</xdr:rowOff>
        </xdr:to>
        <xdr:sp macro="" textlink="">
          <xdr:nvSpPr>
            <xdr:cNvPr id="8450" name="Check Box 258" hidden="1">
              <a:extLst>
                <a:ext uri="{63B3BB69-23CF-44E3-9099-C40C66FF867C}">
                  <a14:compatExt spid="_x0000_s8450"/>
                </a:ext>
                <a:ext uri="{FF2B5EF4-FFF2-40B4-BE49-F238E27FC236}">
                  <a16:creationId xmlns:a16="http://schemas.microsoft.com/office/drawing/2014/main" id="{00000000-0008-0000-0300-000002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1095375</xdr:colOff>
          <xdr:row>45</xdr:row>
          <xdr:rowOff>0</xdr:rowOff>
        </xdr:from>
        <xdr:to>
          <xdr:col>11</xdr:col>
          <xdr:colOff>257175</xdr:colOff>
          <xdr:row>46</xdr:row>
          <xdr:rowOff>0</xdr:rowOff>
        </xdr:to>
        <xdr:sp macro="" textlink="">
          <xdr:nvSpPr>
            <xdr:cNvPr id="8451" name="Check Box 259" hidden="1">
              <a:extLst>
                <a:ext uri="{63B3BB69-23CF-44E3-9099-C40C66FF867C}">
                  <a14:compatExt spid="_x0000_s8451"/>
                </a:ext>
                <a:ext uri="{FF2B5EF4-FFF2-40B4-BE49-F238E27FC236}">
                  <a16:creationId xmlns:a16="http://schemas.microsoft.com/office/drawing/2014/main" id="{00000000-0008-0000-0300-000003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1095375</xdr:colOff>
          <xdr:row>49</xdr:row>
          <xdr:rowOff>0</xdr:rowOff>
        </xdr:from>
        <xdr:to>
          <xdr:col>11</xdr:col>
          <xdr:colOff>266700</xdr:colOff>
          <xdr:row>50</xdr:row>
          <xdr:rowOff>0</xdr:rowOff>
        </xdr:to>
        <xdr:sp macro="" textlink="">
          <xdr:nvSpPr>
            <xdr:cNvPr id="8452" name="Check Box 260" hidden="1">
              <a:extLst>
                <a:ext uri="{63B3BB69-23CF-44E3-9099-C40C66FF867C}">
                  <a14:compatExt spid="_x0000_s8452"/>
                </a:ext>
                <a:ext uri="{FF2B5EF4-FFF2-40B4-BE49-F238E27FC236}">
                  <a16:creationId xmlns:a16="http://schemas.microsoft.com/office/drawing/2014/main" id="{00000000-0008-0000-0300-000004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1095375</xdr:colOff>
          <xdr:row>50</xdr:row>
          <xdr:rowOff>0</xdr:rowOff>
        </xdr:from>
        <xdr:to>
          <xdr:col>11</xdr:col>
          <xdr:colOff>266700</xdr:colOff>
          <xdr:row>51</xdr:row>
          <xdr:rowOff>0</xdr:rowOff>
        </xdr:to>
        <xdr:sp macro="" textlink="">
          <xdr:nvSpPr>
            <xdr:cNvPr id="8453" name="Check Box 261" hidden="1">
              <a:extLst>
                <a:ext uri="{63B3BB69-23CF-44E3-9099-C40C66FF867C}">
                  <a14:compatExt spid="_x0000_s8453"/>
                </a:ext>
                <a:ext uri="{FF2B5EF4-FFF2-40B4-BE49-F238E27FC236}">
                  <a16:creationId xmlns:a16="http://schemas.microsoft.com/office/drawing/2014/main" id="{00000000-0008-0000-0300-000005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1095375</xdr:colOff>
          <xdr:row>51</xdr:row>
          <xdr:rowOff>0</xdr:rowOff>
        </xdr:from>
        <xdr:to>
          <xdr:col>11</xdr:col>
          <xdr:colOff>266700</xdr:colOff>
          <xdr:row>52</xdr:row>
          <xdr:rowOff>0</xdr:rowOff>
        </xdr:to>
        <xdr:sp macro="" textlink="">
          <xdr:nvSpPr>
            <xdr:cNvPr id="8454" name="Check Box 262" hidden="1">
              <a:extLst>
                <a:ext uri="{63B3BB69-23CF-44E3-9099-C40C66FF867C}">
                  <a14:compatExt spid="_x0000_s8454"/>
                </a:ext>
                <a:ext uri="{FF2B5EF4-FFF2-40B4-BE49-F238E27FC236}">
                  <a16:creationId xmlns:a16="http://schemas.microsoft.com/office/drawing/2014/main" id="{00000000-0008-0000-0300-000006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1270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467360</xdr:colOff>
      <xdr:row>2</xdr:row>
      <xdr:rowOff>111760</xdr:rowOff>
    </xdr:from>
    <xdr:to>
      <xdr:col>5</xdr:col>
      <xdr:colOff>782320</xdr:colOff>
      <xdr:row>4</xdr:row>
      <xdr:rowOff>71120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5D0470A-C591-2316-5EA3-B96327052699}"/>
            </a:ext>
          </a:extLst>
        </xdr:cNvPr>
        <xdr:cNvSpPr txBox="1"/>
      </xdr:nvSpPr>
      <xdr:spPr>
        <a:xfrm>
          <a:off x="6258560" y="599440"/>
          <a:ext cx="314960" cy="4368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2000" b="1"/>
            <a:t>A</a:t>
          </a:r>
        </a:p>
      </xdr:txBody>
    </xdr:sp>
    <xdr:clientData/>
  </xdr:twoCellAnchor>
  <xdr:twoCellAnchor>
    <xdr:from>
      <xdr:col>5</xdr:col>
      <xdr:colOff>241300</xdr:colOff>
      <xdr:row>0</xdr:row>
      <xdr:rowOff>114300</xdr:rowOff>
    </xdr:from>
    <xdr:to>
      <xdr:col>14</xdr:col>
      <xdr:colOff>88900</xdr:colOff>
      <xdr:row>27</xdr:row>
      <xdr:rowOff>76200</xdr:rowOff>
    </xdr:to>
    <xdr:sp macro="" textlink="">
      <xdr:nvSpPr>
        <xdr:cNvPr id="7" name="Rounded Rectangle 6">
          <a:extLst>
            <a:ext uri="{FF2B5EF4-FFF2-40B4-BE49-F238E27FC236}">
              <a16:creationId xmlns:a16="http://schemas.microsoft.com/office/drawing/2014/main" id="{B1E51A93-47A7-298F-3C3B-7C6EA1110CCE}"/>
            </a:ext>
          </a:extLst>
        </xdr:cNvPr>
        <xdr:cNvSpPr/>
      </xdr:nvSpPr>
      <xdr:spPr>
        <a:xfrm>
          <a:off x="6032500" y="114300"/>
          <a:ext cx="10306050" cy="6191250"/>
        </a:xfrm>
        <a:prstGeom prst="roundRect">
          <a:avLst>
            <a:gd name="adj" fmla="val 5747"/>
          </a:avLst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0.09811</cdr:x>
      <cdr:y>0.29336</cdr:y>
    </cdr:from>
    <cdr:to>
      <cdr:x>0.2457</cdr:x>
      <cdr:y>0.29424</cdr:y>
    </cdr:to>
    <cdr:cxnSp macro="">
      <cdr:nvCxnSpPr>
        <cdr:cNvPr id="38" name="Straight Connector 37">
          <a:extLst xmlns:a="http://schemas.openxmlformats.org/drawingml/2006/main">
            <a:ext uri="{FF2B5EF4-FFF2-40B4-BE49-F238E27FC236}">
              <a16:creationId xmlns:a16="http://schemas.microsoft.com/office/drawing/2014/main" id="{C474440E-B31D-06DC-EE3E-9FE56A9172B0}"/>
            </a:ext>
          </a:extLst>
        </cdr:cNvPr>
        <cdr:cNvCxnSpPr/>
      </cdr:nvCxnSpPr>
      <cdr:spPr>
        <a:xfrm xmlns:a="http://schemas.openxmlformats.org/drawingml/2006/main" flipV="1">
          <a:off x="1036518" y="1893661"/>
          <a:ext cx="1559152" cy="5669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bg1">
              <a:lumMod val="75000"/>
            </a:schemeClr>
          </a:solidFill>
          <a:prstDash val="lg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0.09926</cdr:x>
      <cdr:y>0.39346</cdr:y>
    </cdr:from>
    <cdr:to>
      <cdr:x>0.24685</cdr:x>
      <cdr:y>0.39434</cdr:y>
    </cdr:to>
    <cdr:cxnSp macro="">
      <cdr:nvCxnSpPr>
        <cdr:cNvPr id="39" name="Straight Connector 38">
          <a:extLst xmlns:a="http://schemas.openxmlformats.org/drawingml/2006/main">
            <a:ext uri="{FF2B5EF4-FFF2-40B4-BE49-F238E27FC236}">
              <a16:creationId xmlns:a16="http://schemas.microsoft.com/office/drawing/2014/main" id="{3739C5E2-CF4A-C9F8-ACF9-7CF4A5DA657E}"/>
            </a:ext>
          </a:extLst>
        </cdr:cNvPr>
        <cdr:cNvCxnSpPr/>
      </cdr:nvCxnSpPr>
      <cdr:spPr>
        <a:xfrm xmlns:a="http://schemas.openxmlformats.org/drawingml/2006/main" flipV="1">
          <a:off x="1048657" y="2539773"/>
          <a:ext cx="1559152" cy="5669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bg1">
              <a:lumMod val="75000"/>
            </a:schemeClr>
          </a:solidFill>
          <a:prstDash val="lg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0.71959</cdr:x>
      <cdr:y>0.45234</cdr:y>
    </cdr:from>
    <cdr:to>
      <cdr:x>0.78238</cdr:x>
      <cdr:y>0.6649</cdr:y>
    </cdr:to>
    <cdr:grpSp>
      <cdr:nvGrpSpPr>
        <cdr:cNvPr id="36" name="Group 35">
          <a:extLst xmlns:a="http://schemas.openxmlformats.org/drawingml/2006/main">
            <a:ext uri="{FF2B5EF4-FFF2-40B4-BE49-F238E27FC236}">
              <a16:creationId xmlns:a16="http://schemas.microsoft.com/office/drawing/2014/main" id="{09F8FD65-3474-0346-81D0-EA58A53E3415}"/>
            </a:ext>
          </a:extLst>
        </cdr:cNvPr>
        <cdr:cNvGrpSpPr/>
      </cdr:nvGrpSpPr>
      <cdr:grpSpPr>
        <a:xfrm xmlns:a="http://schemas.openxmlformats.org/drawingml/2006/main">
          <a:off x="7624038" y="2950631"/>
          <a:ext cx="665259" cy="1386537"/>
          <a:chOff x="7613304" y="2914196"/>
          <a:chExt cx="640669" cy="1451429"/>
        </a:xfrm>
      </cdr:grpSpPr>
      <cdr:cxnSp macro="">
        <cdr:nvCxnSpPr>
          <cdr:cNvPr id="27" name="Straight Connector 26">
            <a:extLst xmlns:a="http://schemas.openxmlformats.org/drawingml/2006/main">
              <a:ext uri="{FF2B5EF4-FFF2-40B4-BE49-F238E27FC236}">
                <a16:creationId xmlns:a16="http://schemas.microsoft.com/office/drawing/2014/main" id="{5664A2F2-6D98-7CF6-6D84-48B9C3EDBE6E}"/>
              </a:ext>
            </a:extLst>
          </cdr:cNvPr>
          <cdr:cNvCxnSpPr/>
        </cdr:nvCxnSpPr>
        <cdr:spPr>
          <a:xfrm xmlns:a="http://schemas.openxmlformats.org/drawingml/2006/main">
            <a:off x="8248304" y="2914196"/>
            <a:ext cx="5669" cy="1451429"/>
          </a:xfrm>
          <a:prstGeom xmlns:a="http://schemas.openxmlformats.org/drawingml/2006/main" prst="line">
            <a:avLst/>
          </a:prstGeom>
          <a:ln xmlns:a="http://schemas.openxmlformats.org/drawingml/2006/main" w="12700">
            <a:solidFill>
              <a:schemeClr val="bg1">
                <a:lumMod val="75000"/>
              </a:schemeClr>
            </a:solidFill>
            <a:prstDash val="lg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29" name="Straight Connector 28">
            <a:extLst xmlns:a="http://schemas.openxmlformats.org/drawingml/2006/main">
              <a:ext uri="{FF2B5EF4-FFF2-40B4-BE49-F238E27FC236}">
                <a16:creationId xmlns:a16="http://schemas.microsoft.com/office/drawing/2014/main" id="{103561C7-C2BD-0E53-88F5-ED0A12AB6E8F}"/>
              </a:ext>
            </a:extLst>
          </cdr:cNvPr>
          <cdr:cNvCxnSpPr/>
        </cdr:nvCxnSpPr>
        <cdr:spPr>
          <a:xfrm xmlns:a="http://schemas.openxmlformats.org/drawingml/2006/main" flipH="1">
            <a:off x="7613304" y="2931205"/>
            <a:ext cx="5669" cy="1417411"/>
          </a:xfrm>
          <a:prstGeom xmlns:a="http://schemas.openxmlformats.org/drawingml/2006/main" prst="line">
            <a:avLst/>
          </a:prstGeom>
          <a:ln xmlns:a="http://schemas.openxmlformats.org/drawingml/2006/main" w="12700">
            <a:solidFill>
              <a:schemeClr val="bg1">
                <a:lumMod val="75000"/>
              </a:schemeClr>
            </a:solidFill>
            <a:prstDash val="lg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0.31984</cdr:x>
      <cdr:y>0.29336</cdr:y>
    </cdr:from>
    <cdr:to>
      <cdr:x>0.53497</cdr:x>
      <cdr:y>0.29421</cdr:y>
    </cdr:to>
    <cdr:cxnSp macro="">
      <cdr:nvCxnSpPr>
        <cdr:cNvPr id="40" name="Straight Connector 39">
          <a:extLst xmlns:a="http://schemas.openxmlformats.org/drawingml/2006/main">
            <a:ext uri="{FF2B5EF4-FFF2-40B4-BE49-F238E27FC236}">
              <a16:creationId xmlns:a16="http://schemas.microsoft.com/office/drawing/2014/main" id="{F74ECC26-5653-C8F8-91C2-81947C290E2A}"/>
            </a:ext>
          </a:extLst>
        </cdr:cNvPr>
        <cdr:cNvCxnSpPr/>
      </cdr:nvCxnSpPr>
      <cdr:spPr>
        <a:xfrm xmlns:a="http://schemas.openxmlformats.org/drawingml/2006/main" flipV="1">
          <a:off x="3378880" y="1893661"/>
          <a:ext cx="2272727" cy="5442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bg1">
              <a:lumMod val="75000"/>
            </a:schemeClr>
          </a:solidFill>
          <a:prstDash val="lg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0.32099</cdr:x>
      <cdr:y>0.39349</cdr:y>
    </cdr:from>
    <cdr:to>
      <cdr:x>0.54141</cdr:x>
      <cdr:y>0.3943</cdr:y>
    </cdr:to>
    <cdr:cxnSp macro="">
      <cdr:nvCxnSpPr>
        <cdr:cNvPr id="41" name="Straight Connector 40">
          <a:extLst xmlns:a="http://schemas.openxmlformats.org/drawingml/2006/main">
            <a:ext uri="{FF2B5EF4-FFF2-40B4-BE49-F238E27FC236}">
              <a16:creationId xmlns:a16="http://schemas.microsoft.com/office/drawing/2014/main" id="{65AC1C75-5FAD-4BDF-607E-932733FAE5DF}"/>
            </a:ext>
          </a:extLst>
        </cdr:cNvPr>
        <cdr:cNvCxnSpPr/>
      </cdr:nvCxnSpPr>
      <cdr:spPr>
        <a:xfrm xmlns:a="http://schemas.openxmlformats.org/drawingml/2006/main" flipV="1">
          <a:off x="3391019" y="2540000"/>
          <a:ext cx="2328624" cy="5215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bg1">
              <a:lumMod val="75000"/>
            </a:schemeClr>
          </a:solidFill>
          <a:prstDash val="lg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0.69629</cdr:x>
      <cdr:y>0.44444</cdr:y>
    </cdr:from>
    <cdr:to>
      <cdr:x>0.7467</cdr:x>
      <cdr:y>0.49927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4AE4190C-6726-FDD2-1F28-119563270AB3}"/>
            </a:ext>
          </a:extLst>
        </cdr:cNvPr>
        <cdr:cNvSpPr txBox="1"/>
      </cdr:nvSpPr>
      <cdr:spPr>
        <a:xfrm xmlns:a="http://schemas.openxmlformats.org/drawingml/2006/main" rot="19979240">
          <a:off x="7368375" y="2882900"/>
          <a:ext cx="533400" cy="355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GB" sz="1100" kern="1200"/>
        </a:p>
      </cdr:txBody>
    </cdr:sp>
  </cdr:relSizeAnchor>
  <cdr:relSizeAnchor xmlns:cdr="http://schemas.openxmlformats.org/drawingml/2006/chartDrawing">
    <cdr:from>
      <cdr:x>0.72469</cdr:x>
      <cdr:y>0.41581</cdr:y>
    </cdr:from>
    <cdr:to>
      <cdr:x>0.7823</cdr:x>
      <cdr:y>0.4846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7831A492-44A1-D1AA-0F6B-7152EBC0AC74}"/>
            </a:ext>
          </a:extLst>
        </cdr:cNvPr>
        <cdr:cNvSpPr txBox="1"/>
      </cdr:nvSpPr>
      <cdr:spPr>
        <a:xfrm xmlns:a="http://schemas.openxmlformats.org/drawingml/2006/main" rot="20286567">
          <a:off x="7675343" y="2755746"/>
          <a:ext cx="610157" cy="4559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95865E73-BD85-9541-ACE3-262271D8FB62}" type="CELLRANGE">
            <a:rPr lang="en-US" b="1"/>
            <a:pPr/>
            <a:t>Wash Buffer</a:t>
          </a:fld>
          <a:endParaRPr lang="en-GB" sz="1100" b="1" kern="1200"/>
        </a:p>
      </cdr:txBody>
    </cdr:sp>
  </cdr:relSizeAnchor>
  <cdr:relSizeAnchor xmlns:cdr="http://schemas.openxmlformats.org/drawingml/2006/chartDrawing">
    <cdr:from>
      <cdr:x>0.69629</cdr:x>
      <cdr:y>0.44444</cdr:y>
    </cdr:from>
    <cdr:to>
      <cdr:x>0.7467</cdr:x>
      <cdr:y>0.49927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4AE4190C-6726-FDD2-1F28-119563270AB3}"/>
            </a:ext>
          </a:extLst>
        </cdr:cNvPr>
        <cdr:cNvSpPr txBox="1"/>
      </cdr:nvSpPr>
      <cdr:spPr>
        <a:xfrm xmlns:a="http://schemas.openxmlformats.org/drawingml/2006/main" rot="19979240">
          <a:off x="7368375" y="2882900"/>
          <a:ext cx="533400" cy="355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GB" sz="1100" kern="1200"/>
        </a:p>
      </cdr:txBody>
    </cdr:sp>
  </cdr:relSizeAnchor>
  <cdr:relSizeAnchor xmlns:cdr="http://schemas.openxmlformats.org/drawingml/2006/chartDrawing">
    <cdr:from>
      <cdr:x>0.72469</cdr:x>
      <cdr:y>0.41581</cdr:y>
    </cdr:from>
    <cdr:to>
      <cdr:x>0.7823</cdr:x>
      <cdr:y>0.4846</cdr:y>
    </cdr:to>
    <cdr:sp macro="" textlink="">
      <cdr:nvSpPr>
        <cdr:cNvPr id="7" name="TextBox 2">
          <a:extLst xmlns:a="http://schemas.openxmlformats.org/drawingml/2006/main">
            <a:ext uri="{FF2B5EF4-FFF2-40B4-BE49-F238E27FC236}">
              <a16:creationId xmlns:a16="http://schemas.microsoft.com/office/drawing/2014/main" id="{7831A492-44A1-D1AA-0F6B-7152EBC0AC74}"/>
            </a:ext>
          </a:extLst>
        </cdr:cNvPr>
        <cdr:cNvSpPr txBox="1"/>
      </cdr:nvSpPr>
      <cdr:spPr>
        <a:xfrm xmlns:a="http://schemas.openxmlformats.org/drawingml/2006/main" rot="20286567">
          <a:off x="7675343" y="2755746"/>
          <a:ext cx="610157" cy="4559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95865E73-BD85-9541-ACE3-262271D8FB62}" type="CELLRANGE">
            <a:rPr lang="en-US" b="1"/>
            <a:pPr/>
            <a:t>Wash Buffer</a:t>
          </a:fld>
          <a:endParaRPr lang="en-GB" sz="1100" b="1" kern="1200"/>
        </a:p>
      </cdr:txBody>
    </cdr:sp>
  </cdr:relSizeAnchor>
  <cdr:relSizeAnchor xmlns:cdr="http://schemas.openxmlformats.org/drawingml/2006/chartDrawing">
    <cdr:from>
      <cdr:x>0.69629</cdr:x>
      <cdr:y>0.44444</cdr:y>
    </cdr:from>
    <cdr:to>
      <cdr:x>0.7467</cdr:x>
      <cdr:y>0.49927</cdr:y>
    </cdr:to>
    <cdr:sp macro="" textlink="">
      <cdr:nvSpPr>
        <cdr:cNvPr id="8" name="TextBox 1">
          <a:extLst xmlns:a="http://schemas.openxmlformats.org/drawingml/2006/main">
            <a:ext uri="{FF2B5EF4-FFF2-40B4-BE49-F238E27FC236}">
              <a16:creationId xmlns:a16="http://schemas.microsoft.com/office/drawing/2014/main" id="{4AE4190C-6726-FDD2-1F28-119563270AB3}"/>
            </a:ext>
          </a:extLst>
        </cdr:cNvPr>
        <cdr:cNvSpPr txBox="1"/>
      </cdr:nvSpPr>
      <cdr:spPr>
        <a:xfrm xmlns:a="http://schemas.openxmlformats.org/drawingml/2006/main" rot="19979240">
          <a:off x="7368375" y="2882900"/>
          <a:ext cx="533400" cy="355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GB" sz="1100" kern="1200"/>
        </a:p>
      </cdr:txBody>
    </cdr:sp>
  </cdr:relSizeAnchor>
  <cdr:relSizeAnchor xmlns:cdr="http://schemas.openxmlformats.org/drawingml/2006/chartDrawing">
    <cdr:from>
      <cdr:x>0.72469</cdr:x>
      <cdr:y>0.41581</cdr:y>
    </cdr:from>
    <cdr:to>
      <cdr:x>0.7823</cdr:x>
      <cdr:y>0.4846</cdr:y>
    </cdr:to>
    <cdr:sp macro="" textlink="">
      <cdr:nvSpPr>
        <cdr:cNvPr id="9" name="TextBox 2">
          <a:extLst xmlns:a="http://schemas.openxmlformats.org/drawingml/2006/main">
            <a:ext uri="{FF2B5EF4-FFF2-40B4-BE49-F238E27FC236}">
              <a16:creationId xmlns:a16="http://schemas.microsoft.com/office/drawing/2014/main" id="{7831A492-44A1-D1AA-0F6B-7152EBC0AC74}"/>
            </a:ext>
          </a:extLst>
        </cdr:cNvPr>
        <cdr:cNvSpPr txBox="1"/>
      </cdr:nvSpPr>
      <cdr:spPr>
        <a:xfrm xmlns:a="http://schemas.openxmlformats.org/drawingml/2006/main" rot="20286567">
          <a:off x="7675343" y="2755746"/>
          <a:ext cx="610157" cy="4559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95865E73-BD85-9541-ACE3-262271D8FB62}" type="CELLRANGE">
            <a:rPr lang="en-US" b="1"/>
            <a:pPr/>
            <a:t>Wash Buffer</a:t>
          </a:fld>
          <a:endParaRPr lang="en-GB" sz="1100" b="1" kern="1200"/>
        </a:p>
      </cdr:txBody>
    </cdr:sp>
  </cdr:relSizeAnchor>
  <cdr:relSizeAnchor xmlns:cdr="http://schemas.openxmlformats.org/drawingml/2006/chartDrawing">
    <cdr:from>
      <cdr:x>0.0657</cdr:x>
      <cdr:y>0.01073</cdr:y>
    </cdr:from>
    <cdr:to>
      <cdr:x>0.93673</cdr:x>
      <cdr:y>0.05979</cdr:y>
    </cdr:to>
    <cdr:sp macro="" textlink="">
      <cdr:nvSpPr>
        <cdr:cNvPr id="11" name="TextBox 10">
          <a:extLst xmlns:a="http://schemas.openxmlformats.org/drawingml/2006/main">
            <a:ext uri="{FF2B5EF4-FFF2-40B4-BE49-F238E27FC236}">
              <a16:creationId xmlns:a16="http://schemas.microsoft.com/office/drawing/2014/main" id="{C2036882-11B2-6B54-1672-B254D5CEF6B5}"/>
            </a:ext>
          </a:extLst>
        </cdr:cNvPr>
        <cdr:cNvSpPr txBox="1"/>
      </cdr:nvSpPr>
      <cdr:spPr>
        <a:xfrm xmlns:a="http://schemas.openxmlformats.org/drawingml/2006/main">
          <a:off x="695795" y="71120"/>
          <a:ext cx="9225280" cy="3251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2000" b="1" kern="1200">
              <a:latin typeface=""/>
            </a:rPr>
            <a:t>  1         </a:t>
          </a:r>
          <a:r>
            <a:rPr lang="en-GB" sz="2000" b="1" kern="1200" baseline="0">
              <a:latin typeface=""/>
            </a:rPr>
            <a:t> 2         3        4         5         6         7         8        9        10       11       12</a:t>
          </a:r>
          <a:endParaRPr lang="en-GB" sz="2000" b="1" kern="1200">
            <a:latin typeface=""/>
          </a:endParaRPr>
        </a:p>
      </cdr:txBody>
    </cdr:sp>
  </cdr:relSizeAnchor>
  <cdr:relSizeAnchor xmlns:cdr="http://schemas.openxmlformats.org/drawingml/2006/chartDrawing">
    <cdr:from>
      <cdr:x>0.02924</cdr:x>
      <cdr:y>0.09198</cdr:y>
    </cdr:from>
    <cdr:to>
      <cdr:x>0.06282</cdr:x>
      <cdr:y>0.9612</cdr:y>
    </cdr:to>
    <cdr:sp macro="" textlink="">
      <cdr:nvSpPr>
        <cdr:cNvPr id="12" name="TextBox 11">
          <a:extLst xmlns:a="http://schemas.openxmlformats.org/drawingml/2006/main">
            <a:ext uri="{FF2B5EF4-FFF2-40B4-BE49-F238E27FC236}">
              <a16:creationId xmlns:a16="http://schemas.microsoft.com/office/drawing/2014/main" id="{6FA35208-D18F-2E11-7E9B-BC48257AED52}"/>
            </a:ext>
          </a:extLst>
        </cdr:cNvPr>
        <cdr:cNvSpPr txBox="1"/>
      </cdr:nvSpPr>
      <cdr:spPr>
        <a:xfrm xmlns:a="http://schemas.openxmlformats.org/drawingml/2006/main">
          <a:off x="309715" y="609600"/>
          <a:ext cx="355600" cy="57607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GB" sz="2000" b="0" kern="1200"/>
        </a:p>
      </cdr:txBody>
    </cdr:sp>
  </cdr:relSizeAnchor>
  <cdr:relSizeAnchor xmlns:cdr="http://schemas.openxmlformats.org/drawingml/2006/chartDrawing">
    <cdr:from>
      <cdr:x>0.01773</cdr:x>
      <cdr:y>0.09351</cdr:y>
    </cdr:from>
    <cdr:to>
      <cdr:x>0.06474</cdr:x>
      <cdr:y>0.15177</cdr:y>
    </cdr:to>
    <cdr:sp macro="" textlink="">
      <cdr:nvSpPr>
        <cdr:cNvPr id="14" name="TextBox 13">
          <a:extLst xmlns:a="http://schemas.openxmlformats.org/drawingml/2006/main">
            <a:ext uri="{FF2B5EF4-FFF2-40B4-BE49-F238E27FC236}">
              <a16:creationId xmlns:a16="http://schemas.microsoft.com/office/drawing/2014/main" id="{A85BF37F-2A63-C057-D185-83A50509323D}"/>
            </a:ext>
          </a:extLst>
        </cdr:cNvPr>
        <cdr:cNvSpPr txBox="1"/>
      </cdr:nvSpPr>
      <cdr:spPr>
        <a:xfrm xmlns:a="http://schemas.openxmlformats.org/drawingml/2006/main">
          <a:off x="187795" y="619760"/>
          <a:ext cx="497840" cy="3860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GB" sz="1100" kern="1200"/>
        </a:p>
      </cdr:txBody>
    </cdr:sp>
  </cdr:relSizeAnchor>
  <cdr:relSizeAnchor xmlns:cdr="http://schemas.openxmlformats.org/drawingml/2006/chartDrawing">
    <cdr:from>
      <cdr:x>0.02641</cdr:x>
      <cdr:y>0.20078</cdr:y>
    </cdr:from>
    <cdr:to>
      <cdr:x>0.05615</cdr:x>
      <cdr:y>0.2667</cdr:y>
    </cdr:to>
    <cdr:sp macro="" textlink="">
      <cdr:nvSpPr>
        <cdr:cNvPr id="16" name="TextBox 3">
          <a:extLst xmlns:a="http://schemas.openxmlformats.org/drawingml/2006/main">
            <a:ext uri="{FF2B5EF4-FFF2-40B4-BE49-F238E27FC236}">
              <a16:creationId xmlns:a16="http://schemas.microsoft.com/office/drawing/2014/main" id="{C5D0470A-C591-2316-5EA3-B96327052699}"/>
            </a:ext>
          </a:extLst>
        </cdr:cNvPr>
        <cdr:cNvSpPr txBox="1"/>
      </cdr:nvSpPr>
      <cdr:spPr>
        <a:xfrm xmlns:a="http://schemas.openxmlformats.org/drawingml/2006/main">
          <a:off x="279259" y="1295414"/>
          <a:ext cx="314448" cy="4253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2000" b="1"/>
            <a:t>B</a:t>
          </a:r>
        </a:p>
      </cdr:txBody>
    </cdr:sp>
  </cdr:relSizeAnchor>
  <cdr:relSizeAnchor xmlns:cdr="http://schemas.openxmlformats.org/drawingml/2006/chartDrawing">
    <cdr:from>
      <cdr:x>0.02561</cdr:x>
      <cdr:y>0.30917</cdr:y>
    </cdr:from>
    <cdr:to>
      <cdr:x>0.05534</cdr:x>
      <cdr:y>0.37509</cdr:y>
    </cdr:to>
    <cdr:sp macro="" textlink="">
      <cdr:nvSpPr>
        <cdr:cNvPr id="17" name="TextBox 3">
          <a:extLst xmlns:a="http://schemas.openxmlformats.org/drawingml/2006/main">
            <a:ext uri="{FF2B5EF4-FFF2-40B4-BE49-F238E27FC236}">
              <a16:creationId xmlns:a16="http://schemas.microsoft.com/office/drawing/2014/main" id="{C5D0470A-C591-2316-5EA3-B96327052699}"/>
            </a:ext>
          </a:extLst>
        </cdr:cNvPr>
        <cdr:cNvSpPr txBox="1"/>
      </cdr:nvSpPr>
      <cdr:spPr>
        <a:xfrm xmlns:a="http://schemas.openxmlformats.org/drawingml/2006/main">
          <a:off x="270755" y="1994764"/>
          <a:ext cx="314448" cy="4253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2000" b="1"/>
            <a:t>C</a:t>
          </a:r>
        </a:p>
      </cdr:txBody>
    </cdr:sp>
  </cdr:relSizeAnchor>
  <cdr:relSizeAnchor xmlns:cdr="http://schemas.openxmlformats.org/drawingml/2006/chartDrawing">
    <cdr:from>
      <cdr:x>0.02628</cdr:x>
      <cdr:y>0.42089</cdr:y>
    </cdr:from>
    <cdr:to>
      <cdr:x>0.05607</cdr:x>
      <cdr:y>0.4886</cdr:y>
    </cdr:to>
    <cdr:sp macro="" textlink="">
      <cdr:nvSpPr>
        <cdr:cNvPr id="18" name="TextBox 3">
          <a:extLst xmlns:a="http://schemas.openxmlformats.org/drawingml/2006/main">
            <a:ext uri="{FF2B5EF4-FFF2-40B4-BE49-F238E27FC236}">
              <a16:creationId xmlns:a16="http://schemas.microsoft.com/office/drawing/2014/main" id="{C5D0470A-C591-2316-5EA3-B96327052699}"/>
            </a:ext>
          </a:extLst>
        </cdr:cNvPr>
        <cdr:cNvSpPr txBox="1"/>
      </cdr:nvSpPr>
      <cdr:spPr>
        <a:xfrm xmlns:a="http://schemas.openxmlformats.org/drawingml/2006/main">
          <a:off x="277928" y="2715561"/>
          <a:ext cx="314960" cy="4368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2000" b="1"/>
            <a:t>D</a:t>
          </a:r>
        </a:p>
      </cdr:txBody>
    </cdr:sp>
  </cdr:relSizeAnchor>
  <cdr:relSizeAnchor xmlns:cdr="http://schemas.openxmlformats.org/drawingml/2006/chartDrawing">
    <cdr:from>
      <cdr:x>0.02659</cdr:x>
      <cdr:y>0.53159</cdr:y>
    </cdr:from>
    <cdr:to>
      <cdr:x>0.05637</cdr:x>
      <cdr:y>0.5993</cdr:y>
    </cdr:to>
    <cdr:sp macro="" textlink="">
      <cdr:nvSpPr>
        <cdr:cNvPr id="19" name="TextBox 3">
          <a:extLst xmlns:a="http://schemas.openxmlformats.org/drawingml/2006/main">
            <a:ext uri="{FF2B5EF4-FFF2-40B4-BE49-F238E27FC236}">
              <a16:creationId xmlns:a16="http://schemas.microsoft.com/office/drawing/2014/main" id="{C5D0470A-C591-2316-5EA3-B96327052699}"/>
            </a:ext>
          </a:extLst>
        </cdr:cNvPr>
        <cdr:cNvSpPr txBox="1"/>
      </cdr:nvSpPr>
      <cdr:spPr>
        <a:xfrm xmlns:a="http://schemas.openxmlformats.org/drawingml/2006/main">
          <a:off x="281233" y="3479809"/>
          <a:ext cx="315077" cy="4432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2000" b="1"/>
            <a:t>E</a:t>
          </a:r>
        </a:p>
      </cdr:txBody>
    </cdr:sp>
  </cdr:relSizeAnchor>
  <cdr:relSizeAnchor xmlns:cdr="http://schemas.openxmlformats.org/drawingml/2006/chartDrawing">
    <cdr:from>
      <cdr:x>0.02931</cdr:x>
      <cdr:y>0.63756</cdr:y>
    </cdr:from>
    <cdr:to>
      <cdr:x>0.0591</cdr:x>
      <cdr:y>0.70527</cdr:y>
    </cdr:to>
    <cdr:sp macro="" textlink="">
      <cdr:nvSpPr>
        <cdr:cNvPr id="20" name="TextBox 3">
          <a:extLst xmlns:a="http://schemas.openxmlformats.org/drawingml/2006/main">
            <a:ext uri="{FF2B5EF4-FFF2-40B4-BE49-F238E27FC236}">
              <a16:creationId xmlns:a16="http://schemas.microsoft.com/office/drawing/2014/main" id="{C5D0470A-C591-2316-5EA3-B96327052699}"/>
            </a:ext>
          </a:extLst>
        </cdr:cNvPr>
        <cdr:cNvSpPr txBox="1"/>
      </cdr:nvSpPr>
      <cdr:spPr>
        <a:xfrm xmlns:a="http://schemas.openxmlformats.org/drawingml/2006/main">
          <a:off x="309919" y="4113520"/>
          <a:ext cx="314960" cy="4368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2000" b="1"/>
            <a:t>F</a:t>
          </a:r>
        </a:p>
      </cdr:txBody>
    </cdr:sp>
  </cdr:relSizeAnchor>
  <cdr:relSizeAnchor xmlns:cdr="http://schemas.openxmlformats.org/drawingml/2006/chartDrawing">
    <cdr:from>
      <cdr:x>0.0287</cdr:x>
      <cdr:y>0.74483</cdr:y>
    </cdr:from>
    <cdr:to>
      <cdr:x>0.05849</cdr:x>
      <cdr:y>0.81733</cdr:y>
    </cdr:to>
    <cdr:sp macro="" textlink="">
      <cdr:nvSpPr>
        <cdr:cNvPr id="21" name="TextBox 3">
          <a:extLst xmlns:a="http://schemas.openxmlformats.org/drawingml/2006/main">
            <a:ext uri="{FF2B5EF4-FFF2-40B4-BE49-F238E27FC236}">
              <a16:creationId xmlns:a16="http://schemas.microsoft.com/office/drawing/2014/main" id="{C5D0470A-C591-2316-5EA3-B96327052699}"/>
            </a:ext>
          </a:extLst>
        </cdr:cNvPr>
        <cdr:cNvSpPr txBox="1"/>
      </cdr:nvSpPr>
      <cdr:spPr>
        <a:xfrm xmlns:a="http://schemas.openxmlformats.org/drawingml/2006/main">
          <a:off x="303634" y="4875734"/>
          <a:ext cx="315077" cy="4745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2000" b="1"/>
            <a:t>G</a:t>
          </a:r>
        </a:p>
      </cdr:txBody>
    </cdr:sp>
  </cdr:relSizeAnchor>
  <cdr:relSizeAnchor xmlns:cdr="http://schemas.openxmlformats.org/drawingml/2006/chartDrawing">
    <cdr:from>
      <cdr:x>0.02985</cdr:x>
      <cdr:y>0.85066</cdr:y>
    </cdr:from>
    <cdr:to>
      <cdr:x>0.05963</cdr:x>
      <cdr:y>0.91837</cdr:y>
    </cdr:to>
    <cdr:sp macro="" textlink="">
      <cdr:nvSpPr>
        <cdr:cNvPr id="22" name="TextBox 3">
          <a:extLst xmlns:a="http://schemas.openxmlformats.org/drawingml/2006/main">
            <a:ext uri="{FF2B5EF4-FFF2-40B4-BE49-F238E27FC236}">
              <a16:creationId xmlns:a16="http://schemas.microsoft.com/office/drawing/2014/main" id="{C5D0470A-C591-2316-5EA3-B96327052699}"/>
            </a:ext>
          </a:extLst>
        </cdr:cNvPr>
        <cdr:cNvSpPr txBox="1"/>
      </cdr:nvSpPr>
      <cdr:spPr>
        <a:xfrm xmlns:a="http://schemas.openxmlformats.org/drawingml/2006/main">
          <a:off x="315715" y="5568476"/>
          <a:ext cx="315077" cy="4432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2000" b="1"/>
            <a:t>H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512040</xdr:colOff>
      <xdr:row>58</xdr:row>
      <xdr:rowOff>194942</xdr:rowOff>
    </xdr:from>
    <xdr:to>
      <xdr:col>27</xdr:col>
      <xdr:colOff>363810</xdr:colOff>
      <xdr:row>87</xdr:row>
      <xdr:rowOff>181662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  <a:ext uri="{147F2762-F138-4A5C-976F-8EAC2B608ADB}">
              <a16:predDERef xmlns:a16="http://schemas.microsoft.com/office/drawing/2014/main" pre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11</xdr:col>
      <xdr:colOff>455241</xdr:colOff>
      <xdr:row>3</xdr:row>
      <xdr:rowOff>74245</xdr:rowOff>
    </xdr:from>
    <xdr:to>
      <xdr:col>27</xdr:col>
      <xdr:colOff>510080</xdr:colOff>
      <xdr:row>27</xdr:row>
      <xdr:rowOff>137389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5A3694C-F291-FC4F-8263-FD49A77018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11</xdr:col>
      <xdr:colOff>473058</xdr:colOff>
      <xdr:row>28</xdr:row>
      <xdr:rowOff>99245</xdr:rowOff>
    </xdr:from>
    <xdr:to>
      <xdr:col>27</xdr:col>
      <xdr:colOff>531616</xdr:colOff>
      <xdr:row>55</xdr:row>
      <xdr:rowOff>225219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59DFA11-7CAB-C646-AB95-43E124EA1AD8}"/>
            </a:ext>
            <a:ext uri="{147F2762-F138-4A5C-976F-8EAC2B608ADB}">
              <a16:predDERef xmlns:a16="http://schemas.microsoft.com/office/drawing/2014/main" pre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28</xdr:col>
      <xdr:colOff>206580</xdr:colOff>
      <xdr:row>3</xdr:row>
      <xdr:rowOff>92177</xdr:rowOff>
    </xdr:from>
    <xdr:to>
      <xdr:col>44</xdr:col>
      <xdr:colOff>264594</xdr:colOff>
      <xdr:row>27</xdr:row>
      <xdr:rowOff>155321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0BE46F9-C24C-4680-9392-6D05AD3C56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absolute">
    <xdr:from>
      <xdr:col>28</xdr:col>
      <xdr:colOff>149020</xdr:colOff>
      <xdr:row>28</xdr:row>
      <xdr:rowOff>97810</xdr:rowOff>
    </xdr:from>
    <xdr:to>
      <xdr:col>44</xdr:col>
      <xdr:colOff>207578</xdr:colOff>
      <xdr:row>55</xdr:row>
      <xdr:rowOff>226959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281DFB2-AEFC-4520-8597-19F67F542F80}"/>
            </a:ext>
            <a:ext uri="{147F2762-F138-4A5C-976F-8EAC2B608ADB}">
              <a16:predDERef xmlns:a16="http://schemas.microsoft.com/office/drawing/2014/main" pre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63" Type="http://schemas.openxmlformats.org/officeDocument/2006/relationships/ctrlProp" Target="../ctrlProps/ctrlProp60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C70BC-F2A3-430E-B460-2EA7F4F136C1}">
  <dimension ref="A2:O192"/>
  <sheetViews>
    <sheetView showGridLines="0" tabSelected="1" zoomScale="56" zoomScaleNormal="50" workbookViewId="0">
      <selection activeCell="B6" sqref="B6"/>
    </sheetView>
  </sheetViews>
  <sheetFormatPr defaultColWidth="8.875" defaultRowHeight="15.75" x14ac:dyDescent="0.25"/>
  <cols>
    <col min="1" max="1" width="3.875" customWidth="1"/>
    <col min="2" max="2" width="12.5" customWidth="1"/>
    <col min="3" max="5" width="13.125" customWidth="1"/>
    <col min="6" max="6" width="21.125" bestFit="1" customWidth="1"/>
    <col min="7" max="7" width="12.625" customWidth="1"/>
    <col min="8" max="8" width="7.125" bestFit="1" customWidth="1"/>
    <col min="9" max="9" width="21.125" bestFit="1" customWidth="1"/>
    <col min="10" max="10" width="12.625" customWidth="1"/>
    <col min="11" max="11" width="17.625" bestFit="1" customWidth="1"/>
    <col min="12" max="12" width="12.125" bestFit="1" customWidth="1"/>
    <col min="13" max="13" width="9.625" bestFit="1" customWidth="1"/>
    <col min="14" max="14" width="10.625" bestFit="1" customWidth="1"/>
    <col min="15" max="15" width="25.375" bestFit="1" customWidth="1"/>
    <col min="16" max="16" width="12.5" customWidth="1"/>
  </cols>
  <sheetData>
    <row r="2" spans="2:4" x14ac:dyDescent="0.25">
      <c r="B2" s="135" t="e" vm="1">
        <v>#VALUE!</v>
      </c>
      <c r="C2" s="135"/>
      <c r="D2" s="135"/>
    </row>
    <row r="3" spans="2:4" x14ac:dyDescent="0.25">
      <c r="B3" s="135"/>
      <c r="C3" s="135"/>
      <c r="D3" s="135"/>
    </row>
    <row r="4" spans="2:4" x14ac:dyDescent="0.25">
      <c r="B4" s="135"/>
      <c r="C4" s="135"/>
      <c r="D4" s="135"/>
    </row>
    <row r="5" spans="2:4" x14ac:dyDescent="0.25">
      <c r="B5" t="s">
        <v>265</v>
      </c>
      <c r="C5" s="7"/>
      <c r="D5" s="7"/>
    </row>
    <row r="6" spans="2:4" x14ac:dyDescent="0.25">
      <c r="B6" t="s">
        <v>264</v>
      </c>
      <c r="C6" s="7"/>
      <c r="D6" s="7"/>
    </row>
    <row r="7" spans="2:4" x14ac:dyDescent="0.25">
      <c r="C7" s="7"/>
      <c r="D7" s="7"/>
    </row>
    <row r="8" spans="2:4" ht="23.25" x14ac:dyDescent="0.35">
      <c r="B8" s="47" t="s">
        <v>0</v>
      </c>
    </row>
    <row r="9" spans="2:4" x14ac:dyDescent="0.25">
      <c r="B9" s="48" t="s">
        <v>203</v>
      </c>
    </row>
    <row r="10" spans="2:4" x14ac:dyDescent="0.25">
      <c r="B10" s="48" t="s">
        <v>1</v>
      </c>
    </row>
    <row r="12" spans="2:4" x14ac:dyDescent="0.25">
      <c r="B12" t="s">
        <v>206</v>
      </c>
    </row>
    <row r="13" spans="2:4" x14ac:dyDescent="0.25">
      <c r="B13" t="s">
        <v>253</v>
      </c>
    </row>
    <row r="14" spans="2:4" x14ac:dyDescent="0.25">
      <c r="B14" t="s">
        <v>204</v>
      </c>
    </row>
    <row r="16" spans="2:4" ht="23.25" x14ac:dyDescent="0.35">
      <c r="B16" s="47" t="s">
        <v>2</v>
      </c>
    </row>
    <row r="17" spans="1:6" ht="16.350000000000001" customHeight="1" x14ac:dyDescent="0.35">
      <c r="B17" s="47"/>
    </row>
    <row r="18" spans="1:6" ht="16.350000000000001" customHeight="1" x14ac:dyDescent="0.3">
      <c r="B18" s="49" t="s">
        <v>3</v>
      </c>
    </row>
    <row r="19" spans="1:6" ht="16.350000000000001" customHeight="1" x14ac:dyDescent="0.3">
      <c r="B19" s="49" t="s">
        <v>4</v>
      </c>
    </row>
    <row r="20" spans="1:6" ht="16.350000000000001" customHeight="1" x14ac:dyDescent="0.25"/>
    <row r="21" spans="1:6" ht="16.350000000000001" customHeight="1" x14ac:dyDescent="0.3">
      <c r="B21" s="50" t="s">
        <v>248</v>
      </c>
    </row>
    <row r="22" spans="1:6" ht="16.350000000000001" customHeight="1" x14ac:dyDescent="0.25">
      <c r="B22" s="61" t="s">
        <v>5</v>
      </c>
    </row>
    <row r="23" spans="1:6" x14ac:dyDescent="0.25">
      <c r="B23" s="51" t="s">
        <v>249</v>
      </c>
    </row>
    <row r="24" spans="1:6" x14ac:dyDescent="0.25">
      <c r="B24" s="51" t="s">
        <v>6</v>
      </c>
    </row>
    <row r="25" spans="1:6" x14ac:dyDescent="0.25">
      <c r="B25" s="51"/>
    </row>
    <row r="26" spans="1:6" x14ac:dyDescent="0.25">
      <c r="A26" s="68"/>
      <c r="B26" s="69" t="s">
        <v>236</v>
      </c>
    </row>
    <row r="27" spans="1:6" x14ac:dyDescent="0.25">
      <c r="A27" s="68"/>
      <c r="B27" s="69"/>
      <c r="C27" s="137"/>
      <c r="D27" s="137"/>
    </row>
    <row r="28" spans="1:6" x14ac:dyDescent="0.25">
      <c r="A28" s="68"/>
      <c r="B28" s="69" t="s">
        <v>246</v>
      </c>
      <c r="C28" s="67"/>
      <c r="D28" s="67"/>
    </row>
    <row r="29" spans="1:6" x14ac:dyDescent="0.25">
      <c r="A29" s="68"/>
      <c r="B29" s="69"/>
      <c r="C29" s="137"/>
      <c r="D29" s="137"/>
    </row>
    <row r="30" spans="1:6" x14ac:dyDescent="0.25">
      <c r="A30" s="68"/>
      <c r="B30" s="69" t="s">
        <v>247</v>
      </c>
      <c r="F30" s="69"/>
    </row>
    <row r="31" spans="1:6" x14ac:dyDescent="0.25">
      <c r="A31" s="68"/>
      <c r="B31" s="75" t="s">
        <v>192</v>
      </c>
    </row>
    <row r="32" spans="1:6" x14ac:dyDescent="0.25">
      <c r="A32" s="68"/>
    </row>
    <row r="33" spans="1:10" x14ac:dyDescent="0.25">
      <c r="A33" s="68"/>
      <c r="B33" s="69" t="s">
        <v>250</v>
      </c>
    </row>
    <row r="34" spans="1:10" x14ac:dyDescent="0.25">
      <c r="A34" s="68"/>
      <c r="B34" s="98" t="s">
        <v>235</v>
      </c>
    </row>
    <row r="35" spans="1:10" x14ac:dyDescent="0.25">
      <c r="B35" s="69"/>
    </row>
    <row r="36" spans="1:10" x14ac:dyDescent="0.25">
      <c r="B36" s="52" t="s">
        <v>237</v>
      </c>
    </row>
    <row r="37" spans="1:10" x14ac:dyDescent="0.25">
      <c r="B37" s="69"/>
    </row>
    <row r="38" spans="1:10" x14ac:dyDescent="0.25">
      <c r="B38" s="52"/>
    </row>
    <row r="39" spans="1:10" x14ac:dyDescent="0.25">
      <c r="J39" s="52"/>
    </row>
    <row r="40" spans="1:10" x14ac:dyDescent="0.25">
      <c r="B40" s="52"/>
      <c r="J40" s="52"/>
    </row>
    <row r="41" spans="1:10" x14ac:dyDescent="0.25">
      <c r="B41" s="52"/>
      <c r="J41" s="52"/>
    </row>
    <row r="56" spans="2:15" s="54" customFormat="1" ht="14.85" customHeight="1" x14ac:dyDescent="0.25">
      <c r="B56"/>
      <c r="C56"/>
      <c r="D56"/>
      <c r="E56"/>
      <c r="F56"/>
      <c r="G56"/>
      <c r="H56" s="53"/>
      <c r="I56" s="53"/>
      <c r="K56" s="53"/>
      <c r="L56" s="53"/>
      <c r="M56" s="53"/>
      <c r="N56" s="53"/>
      <c r="O56" s="53"/>
    </row>
    <row r="57" spans="2:15" s="54" customFormat="1" ht="14.85" customHeight="1" x14ac:dyDescent="0.25">
      <c r="B57"/>
      <c r="C57"/>
      <c r="D57"/>
      <c r="E57"/>
      <c r="F57"/>
      <c r="G57"/>
      <c r="H57" s="53"/>
      <c r="I57" s="53"/>
      <c r="K57" s="53"/>
      <c r="L57" s="53"/>
      <c r="M57" s="53"/>
      <c r="N57" s="53"/>
      <c r="O57" s="53"/>
    </row>
    <row r="62" spans="2:15" s="54" customFormat="1" ht="14.85" customHeight="1" x14ac:dyDescent="0.25">
      <c r="C62"/>
      <c r="D62"/>
      <c r="E62"/>
      <c r="F62"/>
      <c r="G62"/>
      <c r="H62" s="53"/>
      <c r="I62" s="55"/>
      <c r="K62" s="53"/>
      <c r="M62" s="55"/>
      <c r="N62" s="55"/>
    </row>
    <row r="63" spans="2:15" x14ac:dyDescent="0.25">
      <c r="B63" s="56"/>
    </row>
    <row r="64" spans="2:15" ht="18.75" x14ac:dyDescent="0.25">
      <c r="B64" s="59" t="s">
        <v>7</v>
      </c>
    </row>
    <row r="65" spans="2:13" x14ac:dyDescent="0.25">
      <c r="B65" s="57" t="s">
        <v>8</v>
      </c>
    </row>
    <row r="66" spans="2:13" x14ac:dyDescent="0.25">
      <c r="B66" s="57" t="s">
        <v>9</v>
      </c>
    </row>
    <row r="67" spans="2:13" x14ac:dyDescent="0.25">
      <c r="B67" s="58"/>
    </row>
    <row r="68" spans="2:13" x14ac:dyDescent="0.25">
      <c r="B68" s="52" t="s">
        <v>238</v>
      </c>
    </row>
    <row r="70" spans="2:13" x14ac:dyDescent="0.25">
      <c r="B70" s="136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</row>
    <row r="71" spans="2:13" x14ac:dyDescent="0.25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</row>
    <row r="72" spans="2:13" x14ac:dyDescent="0.25">
      <c r="B72" s="136"/>
      <c r="C72" s="136"/>
      <c r="D72" s="136"/>
      <c r="E72" s="136"/>
      <c r="F72" s="136"/>
      <c r="G72" s="136"/>
      <c r="H72" s="136"/>
      <c r="I72" s="136"/>
      <c r="J72" s="136"/>
      <c r="K72" s="136"/>
      <c r="L72" s="136"/>
      <c r="M72" s="136"/>
    </row>
    <row r="73" spans="2:13" x14ac:dyDescent="0.25"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</row>
    <row r="74" spans="2:13" x14ac:dyDescent="0.25"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</row>
    <row r="75" spans="2:13" x14ac:dyDescent="0.25"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</row>
    <row r="76" spans="2:13" x14ac:dyDescent="0.25">
      <c r="B76" s="136"/>
      <c r="C76" s="136"/>
      <c r="D76" s="136"/>
      <c r="E76" s="136"/>
      <c r="F76" s="136"/>
      <c r="G76" s="136"/>
      <c r="H76" s="136"/>
      <c r="I76" s="136"/>
      <c r="J76" s="136"/>
      <c r="K76" s="136"/>
      <c r="L76" s="136"/>
      <c r="M76" s="136"/>
    </row>
    <row r="77" spans="2:13" x14ac:dyDescent="0.25">
      <c r="B77" s="136"/>
      <c r="C77" s="136"/>
      <c r="D77" s="136"/>
      <c r="E77" s="136"/>
      <c r="F77" s="136"/>
      <c r="G77" s="136"/>
      <c r="H77" s="136"/>
      <c r="I77" s="136"/>
      <c r="J77" s="136"/>
      <c r="K77" s="136"/>
      <c r="L77" s="136"/>
      <c r="M77" s="136"/>
    </row>
    <row r="78" spans="2:13" x14ac:dyDescent="0.25">
      <c r="B78" s="136"/>
      <c r="C78" s="136"/>
      <c r="D78" s="136"/>
      <c r="E78" s="136"/>
      <c r="F78" s="136"/>
      <c r="G78" s="136"/>
      <c r="H78" s="136"/>
      <c r="I78" s="136"/>
      <c r="J78" s="136"/>
      <c r="K78" s="136"/>
      <c r="L78" s="136"/>
      <c r="M78" s="136"/>
    </row>
    <row r="79" spans="2:13" x14ac:dyDescent="0.25">
      <c r="B79" s="136"/>
      <c r="C79" s="136"/>
      <c r="D79" s="136"/>
      <c r="E79" s="136"/>
      <c r="F79" s="136"/>
      <c r="G79" s="136"/>
      <c r="H79" s="136"/>
      <c r="I79" s="136"/>
      <c r="J79" s="136"/>
      <c r="K79" s="136"/>
      <c r="L79" s="136"/>
      <c r="M79" s="136"/>
    </row>
    <row r="80" spans="2:13" x14ac:dyDescent="0.25">
      <c r="B80" s="136"/>
      <c r="C80" s="136"/>
      <c r="D80" s="136"/>
      <c r="E80" s="136"/>
      <c r="F80" s="136"/>
      <c r="G80" s="136"/>
      <c r="H80" s="136"/>
      <c r="I80" s="136"/>
      <c r="J80" s="136"/>
      <c r="K80" s="136"/>
      <c r="L80" s="136"/>
      <c r="M80" s="136"/>
    </row>
    <row r="81" spans="2:13" x14ac:dyDescent="0.25">
      <c r="B81" s="136"/>
      <c r="C81" s="136"/>
      <c r="D81" s="136"/>
      <c r="E81" s="136"/>
      <c r="F81" s="136"/>
      <c r="G81" s="136"/>
      <c r="H81" s="136"/>
      <c r="I81" s="136"/>
      <c r="J81" s="136"/>
      <c r="K81" s="136"/>
      <c r="L81" s="136"/>
      <c r="M81" s="136"/>
    </row>
    <row r="82" spans="2:13" x14ac:dyDescent="0.25">
      <c r="B82" s="136"/>
      <c r="C82" s="136"/>
      <c r="D82" s="136"/>
      <c r="E82" s="136"/>
      <c r="F82" s="136"/>
      <c r="G82" s="136"/>
      <c r="H82" s="136"/>
      <c r="I82" s="136"/>
      <c r="J82" s="136"/>
      <c r="K82" s="136"/>
      <c r="L82" s="136"/>
      <c r="M82" s="136"/>
    </row>
    <row r="83" spans="2:13" x14ac:dyDescent="0.25">
      <c r="B83" s="136"/>
      <c r="C83" s="136"/>
      <c r="D83" s="136"/>
      <c r="E83" s="136"/>
      <c r="F83" s="136"/>
      <c r="G83" s="136"/>
      <c r="H83" s="136"/>
      <c r="I83" s="136"/>
      <c r="J83" s="136"/>
      <c r="K83" s="136"/>
      <c r="L83" s="136"/>
      <c r="M83" s="136"/>
    </row>
    <row r="84" spans="2:13" x14ac:dyDescent="0.25">
      <c r="B84" s="136"/>
      <c r="C84" s="136"/>
      <c r="D84" s="136"/>
      <c r="E84" s="136"/>
      <c r="F84" s="136"/>
      <c r="G84" s="136"/>
      <c r="H84" s="136"/>
      <c r="I84" s="136"/>
      <c r="J84" s="136"/>
      <c r="K84" s="136"/>
      <c r="L84" s="136"/>
      <c r="M84" s="136"/>
    </row>
    <row r="85" spans="2:13" x14ac:dyDescent="0.25">
      <c r="B85" s="136"/>
      <c r="C85" s="136"/>
      <c r="D85" s="136"/>
      <c r="E85" s="136"/>
      <c r="F85" s="136"/>
      <c r="G85" s="136"/>
      <c r="H85" s="136"/>
      <c r="I85" s="136"/>
      <c r="J85" s="136"/>
      <c r="K85" s="136"/>
      <c r="L85" s="136"/>
      <c r="M85" s="136"/>
    </row>
    <row r="86" spans="2:13" x14ac:dyDescent="0.25">
      <c r="B86" s="136"/>
      <c r="C86" s="136"/>
      <c r="D86" s="136"/>
      <c r="E86" s="136"/>
      <c r="F86" s="136"/>
      <c r="G86" s="136"/>
      <c r="H86" s="136"/>
      <c r="I86" s="136"/>
      <c r="J86" s="136"/>
      <c r="K86" s="136"/>
      <c r="L86" s="136"/>
      <c r="M86" s="136"/>
    </row>
    <row r="87" spans="2:13" x14ac:dyDescent="0.25">
      <c r="B87" s="136"/>
      <c r="C87" s="136"/>
      <c r="D87" s="136"/>
      <c r="E87" s="136"/>
      <c r="F87" s="136"/>
      <c r="G87" s="136"/>
      <c r="H87" s="136"/>
      <c r="I87" s="136"/>
      <c r="J87" s="136"/>
      <c r="K87" s="136"/>
      <c r="L87" s="136"/>
      <c r="M87" s="136"/>
    </row>
    <row r="88" spans="2:13" x14ac:dyDescent="0.25">
      <c r="B88" s="136"/>
      <c r="C88" s="136"/>
      <c r="D88" s="136"/>
      <c r="E88" s="136"/>
      <c r="F88" s="136"/>
      <c r="G88" s="136"/>
      <c r="H88" s="136"/>
      <c r="I88" s="136"/>
      <c r="J88" s="136"/>
      <c r="K88" s="136"/>
      <c r="L88" s="136"/>
      <c r="M88" s="136"/>
    </row>
    <row r="89" spans="2:13" x14ac:dyDescent="0.25">
      <c r="B89" s="136"/>
      <c r="C89" s="136"/>
      <c r="D89" s="136"/>
      <c r="E89" s="136"/>
      <c r="F89" s="136"/>
      <c r="G89" s="136"/>
      <c r="H89" s="136"/>
      <c r="I89" s="136"/>
      <c r="J89" s="136"/>
      <c r="K89" s="136"/>
      <c r="L89" s="136"/>
      <c r="M89" s="136"/>
    </row>
    <row r="90" spans="2:13" x14ac:dyDescent="0.25">
      <c r="B90" s="136"/>
      <c r="C90" s="136"/>
      <c r="D90" s="136"/>
      <c r="E90" s="136"/>
      <c r="F90" s="136"/>
      <c r="G90" s="136"/>
      <c r="H90" s="136"/>
      <c r="I90" s="136"/>
      <c r="J90" s="136"/>
      <c r="K90" s="136"/>
      <c r="L90" s="136"/>
      <c r="M90" s="136"/>
    </row>
    <row r="91" spans="2:13" x14ac:dyDescent="0.25">
      <c r="B91" s="136"/>
      <c r="C91" s="136"/>
      <c r="D91" s="136"/>
      <c r="E91" s="136"/>
      <c r="F91" s="136"/>
      <c r="G91" s="136"/>
      <c r="H91" s="136"/>
      <c r="I91" s="136"/>
      <c r="J91" s="136"/>
      <c r="K91" s="136"/>
      <c r="L91" s="136"/>
      <c r="M91" s="136"/>
    </row>
    <row r="92" spans="2:13" x14ac:dyDescent="0.25"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</row>
    <row r="93" spans="2:13" x14ac:dyDescent="0.25"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</row>
    <row r="94" spans="2:13" x14ac:dyDescent="0.25"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</row>
    <row r="95" spans="2:13" x14ac:dyDescent="0.25"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</row>
    <row r="96" spans="2:13" x14ac:dyDescent="0.25"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</row>
    <row r="97" spans="2:13" x14ac:dyDescent="0.25"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</row>
    <row r="98" spans="2:13" x14ac:dyDescent="0.25"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</row>
    <row r="99" spans="2:13" x14ac:dyDescent="0.25"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</row>
    <row r="100" spans="2:13" x14ac:dyDescent="0.25"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</row>
    <row r="101" spans="2:13" x14ac:dyDescent="0.25"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</row>
    <row r="102" spans="2:13" x14ac:dyDescent="0.25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</row>
    <row r="104" spans="2:13" ht="18.75" x14ac:dyDescent="0.3">
      <c r="B104" s="50" t="s">
        <v>10</v>
      </c>
    </row>
    <row r="105" spans="2:13" x14ac:dyDescent="0.25">
      <c r="B105" t="s">
        <v>205</v>
      </c>
    </row>
    <row r="106" spans="2:13" x14ac:dyDescent="0.25">
      <c r="B106" t="s">
        <v>257</v>
      </c>
    </row>
    <row r="107" spans="2:13" x14ac:dyDescent="0.25">
      <c r="B107" t="s">
        <v>251</v>
      </c>
    </row>
    <row r="109" spans="2:13" ht="18.75" x14ac:dyDescent="0.3">
      <c r="B109" s="50" t="s">
        <v>11</v>
      </c>
    </row>
    <row r="110" spans="2:13" x14ac:dyDescent="0.25">
      <c r="B110" t="s">
        <v>252</v>
      </c>
    </row>
    <row r="112" spans="2:13" ht="18.75" x14ac:dyDescent="0.3">
      <c r="B112" s="50" t="s">
        <v>12</v>
      </c>
    </row>
    <row r="113" spans="2:2" x14ac:dyDescent="0.25">
      <c r="B113" t="s">
        <v>262</v>
      </c>
    </row>
    <row r="114" spans="2:2" x14ac:dyDescent="0.25">
      <c r="B114" t="s">
        <v>263</v>
      </c>
    </row>
    <row r="116" spans="2:2" x14ac:dyDescent="0.25">
      <c r="B116" s="52" t="s">
        <v>239</v>
      </c>
    </row>
    <row r="166" spans="2:2" x14ac:dyDescent="0.25">
      <c r="B166" s="51"/>
    </row>
    <row r="167" spans="2:2" x14ac:dyDescent="0.25">
      <c r="B167" s="51"/>
    </row>
    <row r="188" spans="2:2" s="60" customFormat="1" x14ac:dyDescent="0.25"/>
    <row r="189" spans="2:2" s="60" customFormat="1" x14ac:dyDescent="0.25"/>
    <row r="191" spans="2:2" x14ac:dyDescent="0.25">
      <c r="B191" s="60" t="s">
        <v>13</v>
      </c>
    </row>
    <row r="192" spans="2:2" x14ac:dyDescent="0.25">
      <c r="B192" s="60" t="s">
        <v>14</v>
      </c>
    </row>
  </sheetData>
  <sheetProtection algorithmName="SHA-512" hashValue="4c1T/vZPWavSPu99lLrhxfnqWpUhv8SJNUtehtkC2n4QdfkK8wpcwj02kcOiFd/5G3ajm355YkxuqaaSj6ywhg==" saltValue="UzTI1fjq6GsdFGyOXhimfQ==" spinCount="100000" sheet="1" formatCells="0" formatColumns="0" formatRows="0" insertColumns="0" insertRows="0" insertHyperlinks="0" deleteColumns="0" deleteRows="0" sort="0" autoFilter="0" pivotTables="0"/>
  <mergeCells count="4">
    <mergeCell ref="B2:D4"/>
    <mergeCell ref="B70:M101"/>
    <mergeCell ref="C27:D27"/>
    <mergeCell ref="C29:D29"/>
  </mergeCells>
  <phoneticPr fontId="3" type="noConversion"/>
  <dataValidations count="1">
    <dataValidation type="list" allowBlank="1" showInputMessage="1" showErrorMessage="1" sqref="M62:N62" xr:uid="{6D177950-51C2-488D-8BE4-5E07AE595B29}">
      <formula1>"Buffer, GSSG, GSSG/PDI, TRXB1, DnaK Mix, Cofactor Mix, Ca2+, Zn2+, Mn2+, 3C Protease"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00803-87E3-4FF6-9AD7-3BE17804A20F}">
  <dimension ref="A1:FJ49"/>
  <sheetViews>
    <sheetView zoomScale="125" zoomScaleNormal="85" workbookViewId="0">
      <selection activeCell="I2" sqref="I2:I9"/>
    </sheetView>
  </sheetViews>
  <sheetFormatPr defaultColWidth="8.875" defaultRowHeight="15.75" x14ac:dyDescent="0.25"/>
  <cols>
    <col min="2" max="2" width="25.625" customWidth="1"/>
    <col min="3" max="3" width="23.375" customWidth="1"/>
    <col min="45" max="68" width="4.125" customWidth="1"/>
    <col min="71" max="166" width="2.625" customWidth="1"/>
  </cols>
  <sheetData>
    <row r="1" spans="1:166" x14ac:dyDescent="0.25">
      <c r="A1" t="s">
        <v>66</v>
      </c>
      <c r="B1" t="s">
        <v>190</v>
      </c>
      <c r="C1" t="s">
        <v>67</v>
      </c>
      <c r="D1" t="s">
        <v>68</v>
      </c>
      <c r="E1" t="s">
        <v>69</v>
      </c>
      <c r="F1" t="s">
        <v>70</v>
      </c>
      <c r="H1" t="s">
        <v>66</v>
      </c>
      <c r="I1" t="s">
        <v>71</v>
      </c>
      <c r="J1" t="s">
        <v>68</v>
      </c>
      <c r="K1" t="s">
        <v>69</v>
      </c>
      <c r="L1" t="s">
        <v>70</v>
      </c>
      <c r="N1" t="s">
        <v>66</v>
      </c>
      <c r="O1" t="s">
        <v>72</v>
      </c>
      <c r="P1" t="s">
        <v>68</v>
      </c>
      <c r="Q1" t="s">
        <v>69</v>
      </c>
      <c r="R1" t="s">
        <v>70</v>
      </c>
      <c r="T1" t="s">
        <v>66</v>
      </c>
      <c r="U1" t="s">
        <v>73</v>
      </c>
      <c r="V1" t="s">
        <v>68</v>
      </c>
      <c r="W1" t="s">
        <v>69</v>
      </c>
      <c r="X1" t="s">
        <v>70</v>
      </c>
      <c r="Z1" t="s">
        <v>66</v>
      </c>
      <c r="AA1" t="s">
        <v>74</v>
      </c>
      <c r="AB1" t="s">
        <v>68</v>
      </c>
      <c r="AC1" t="s">
        <v>69</v>
      </c>
      <c r="AD1" t="s">
        <v>70</v>
      </c>
      <c r="AF1" t="s">
        <v>66</v>
      </c>
      <c r="AG1" t="s">
        <v>75</v>
      </c>
      <c r="AH1" t="s">
        <v>68</v>
      </c>
      <c r="AI1" t="s">
        <v>69</v>
      </c>
      <c r="AJ1" t="s">
        <v>70</v>
      </c>
      <c r="AL1" t="s">
        <v>66</v>
      </c>
      <c r="AM1" t="s">
        <v>76</v>
      </c>
      <c r="AN1" t="s">
        <v>68</v>
      </c>
      <c r="AO1" t="s">
        <v>69</v>
      </c>
      <c r="AP1" t="s">
        <v>70</v>
      </c>
      <c r="AS1" t="str">
        <f>$B2</f>
        <v/>
      </c>
      <c r="AT1" t="str">
        <f>$B3</f>
        <v/>
      </c>
      <c r="AU1" t="str">
        <f>$B4</f>
        <v/>
      </c>
      <c r="AV1" t="str">
        <f>$B5</f>
        <v/>
      </c>
      <c r="AW1" t="str">
        <f>$B6</f>
        <v/>
      </c>
      <c r="AX1" t="str">
        <f>$B7</f>
        <v/>
      </c>
      <c r="AY1" t="str">
        <f>$B8</f>
        <v/>
      </c>
      <c r="AZ1" t="str">
        <f>$B9</f>
        <v/>
      </c>
      <c r="BA1" t="str">
        <f>$B10</f>
        <v/>
      </c>
      <c r="BB1" t="str">
        <f>$B11</f>
        <v/>
      </c>
      <c r="BC1" t="str">
        <f>$B12</f>
        <v/>
      </c>
      <c r="BD1">
        <f>$B13</f>
        <v>0</v>
      </c>
      <c r="BE1">
        <f>$B14</f>
        <v>0</v>
      </c>
      <c r="BF1">
        <f>$B15</f>
        <v>0</v>
      </c>
      <c r="BG1">
        <f>$B16</f>
        <v>0</v>
      </c>
      <c r="BH1">
        <f>$B17</f>
        <v>0</v>
      </c>
      <c r="BI1">
        <f>$B18</f>
        <v>0</v>
      </c>
      <c r="BJ1">
        <f>$B19</f>
        <v>0</v>
      </c>
      <c r="BK1">
        <f>$B20</f>
        <v>0</v>
      </c>
      <c r="BL1">
        <f>$B21</f>
        <v>0</v>
      </c>
      <c r="BM1">
        <f>$B22</f>
        <v>0</v>
      </c>
      <c r="BN1">
        <f>$B23</f>
        <v>0</v>
      </c>
      <c r="BO1">
        <f>$B24</f>
        <v>0</v>
      </c>
      <c r="BP1">
        <f>$B25</f>
        <v>0</v>
      </c>
      <c r="BR1" t="s">
        <v>66</v>
      </c>
      <c r="BS1">
        <f>1</f>
        <v>1</v>
      </c>
      <c r="BT1" t="s">
        <v>68</v>
      </c>
      <c r="BU1" t="s">
        <v>69</v>
      </c>
      <c r="BV1" t="s">
        <v>70</v>
      </c>
      <c r="BW1">
        <f>BS1+1</f>
        <v>2</v>
      </c>
      <c r="BX1" t="s">
        <v>68</v>
      </c>
      <c r="BY1" t="s">
        <v>69</v>
      </c>
      <c r="BZ1" t="s">
        <v>70</v>
      </c>
      <c r="CA1">
        <f>BW1+1</f>
        <v>3</v>
      </c>
      <c r="CB1" t="s">
        <v>68</v>
      </c>
      <c r="CC1" t="s">
        <v>69</v>
      </c>
      <c r="CD1" t="s">
        <v>70</v>
      </c>
      <c r="CE1">
        <f>CA1+1</f>
        <v>4</v>
      </c>
      <c r="CF1" t="s">
        <v>68</v>
      </c>
      <c r="CG1" t="s">
        <v>69</v>
      </c>
      <c r="CH1" t="s">
        <v>70</v>
      </c>
      <c r="CI1">
        <f>CE1+1</f>
        <v>5</v>
      </c>
      <c r="CJ1" t="s">
        <v>68</v>
      </c>
      <c r="CK1" t="s">
        <v>69</v>
      </c>
      <c r="CL1" t="s">
        <v>70</v>
      </c>
      <c r="CM1">
        <f>CI1+1</f>
        <v>6</v>
      </c>
      <c r="CN1" t="s">
        <v>68</v>
      </c>
      <c r="CO1" t="s">
        <v>69</v>
      </c>
      <c r="CP1" t="s">
        <v>70</v>
      </c>
      <c r="CQ1">
        <f>CM1+1</f>
        <v>7</v>
      </c>
      <c r="CR1" t="s">
        <v>68</v>
      </c>
      <c r="CS1" t="s">
        <v>69</v>
      </c>
      <c r="CT1" t="s">
        <v>70</v>
      </c>
      <c r="CU1">
        <f>CQ1+1</f>
        <v>8</v>
      </c>
      <c r="CV1" t="s">
        <v>68</v>
      </c>
      <c r="CW1" t="s">
        <v>69</v>
      </c>
      <c r="CX1" t="s">
        <v>70</v>
      </c>
      <c r="CY1">
        <f>CU1+1</f>
        <v>9</v>
      </c>
      <c r="CZ1" t="s">
        <v>68</v>
      </c>
      <c r="DA1" t="s">
        <v>69</v>
      </c>
      <c r="DB1" t="s">
        <v>70</v>
      </c>
      <c r="DC1">
        <f>CY1+1</f>
        <v>10</v>
      </c>
      <c r="DD1" t="s">
        <v>68</v>
      </c>
      <c r="DE1" t="s">
        <v>69</v>
      </c>
      <c r="DF1" t="s">
        <v>70</v>
      </c>
      <c r="DG1">
        <f>DC1+1</f>
        <v>11</v>
      </c>
      <c r="DH1" t="s">
        <v>68</v>
      </c>
      <c r="DI1" t="s">
        <v>69</v>
      </c>
      <c r="DJ1" t="s">
        <v>70</v>
      </c>
      <c r="DK1">
        <f>DG1+1</f>
        <v>12</v>
      </c>
      <c r="DL1" t="s">
        <v>68</v>
      </c>
      <c r="DM1" t="s">
        <v>69</v>
      </c>
      <c r="DN1" t="s">
        <v>70</v>
      </c>
      <c r="DO1">
        <f>DK1+1</f>
        <v>13</v>
      </c>
      <c r="DP1" t="s">
        <v>68</v>
      </c>
      <c r="DQ1" t="s">
        <v>69</v>
      </c>
      <c r="DR1" t="s">
        <v>70</v>
      </c>
      <c r="DS1">
        <f>DO1+1</f>
        <v>14</v>
      </c>
      <c r="DT1" t="s">
        <v>68</v>
      </c>
      <c r="DU1" t="s">
        <v>69</v>
      </c>
      <c r="DV1" t="s">
        <v>70</v>
      </c>
      <c r="DW1">
        <f>DS1+1</f>
        <v>15</v>
      </c>
      <c r="DX1" t="s">
        <v>68</v>
      </c>
      <c r="DY1" t="s">
        <v>69</v>
      </c>
      <c r="DZ1" t="s">
        <v>70</v>
      </c>
      <c r="EA1">
        <f>DW1+1</f>
        <v>16</v>
      </c>
      <c r="EB1" t="s">
        <v>68</v>
      </c>
      <c r="EC1" t="s">
        <v>69</v>
      </c>
      <c r="ED1" t="s">
        <v>70</v>
      </c>
      <c r="EE1">
        <f>EA1+1</f>
        <v>17</v>
      </c>
      <c r="EF1" t="s">
        <v>68</v>
      </c>
      <c r="EG1" t="s">
        <v>69</v>
      </c>
      <c r="EH1" t="s">
        <v>70</v>
      </c>
      <c r="EI1">
        <f>EE1+1</f>
        <v>18</v>
      </c>
      <c r="EJ1" t="s">
        <v>68</v>
      </c>
      <c r="EK1" t="s">
        <v>69</v>
      </c>
      <c r="EL1" t="s">
        <v>70</v>
      </c>
      <c r="EM1">
        <f>EI1+1</f>
        <v>19</v>
      </c>
      <c r="EN1" t="s">
        <v>68</v>
      </c>
      <c r="EO1" t="s">
        <v>69</v>
      </c>
      <c r="EP1" t="s">
        <v>70</v>
      </c>
      <c r="EQ1">
        <f>EM1+1</f>
        <v>20</v>
      </c>
      <c r="ER1" t="s">
        <v>68</v>
      </c>
      <c r="ES1" t="s">
        <v>69</v>
      </c>
      <c r="ET1" t="s">
        <v>70</v>
      </c>
      <c r="EU1">
        <f>EQ1+1</f>
        <v>21</v>
      </c>
      <c r="EV1" t="s">
        <v>68</v>
      </c>
      <c r="EW1" t="s">
        <v>69</v>
      </c>
      <c r="EX1" t="s">
        <v>70</v>
      </c>
      <c r="EY1">
        <f>EU1+1</f>
        <v>22</v>
      </c>
      <c r="EZ1" t="s">
        <v>68</v>
      </c>
      <c r="FA1" t="s">
        <v>69</v>
      </c>
      <c r="FB1" t="s">
        <v>70</v>
      </c>
      <c r="FC1">
        <f>EY1+1</f>
        <v>23</v>
      </c>
      <c r="FD1" t="s">
        <v>68</v>
      </c>
      <c r="FE1" t="s">
        <v>69</v>
      </c>
      <c r="FF1" t="s">
        <v>70</v>
      </c>
      <c r="FG1">
        <f>FC1+1</f>
        <v>24</v>
      </c>
      <c r="FH1" t="s">
        <v>68</v>
      </c>
      <c r="FI1" t="s">
        <v>69</v>
      </c>
      <c r="FJ1" t="s">
        <v>70</v>
      </c>
    </row>
    <row r="2" spans="1:166" x14ac:dyDescent="0.25">
      <c r="A2" t="s">
        <v>24</v>
      </c>
      <c r="B2" t="s">
        <v>245</v>
      </c>
      <c r="C2" t="str">
        <f>'1. Enter experiment details'!J5</f>
        <v>_A1</v>
      </c>
      <c r="D2">
        <v>1</v>
      </c>
      <c r="E2">
        <v>8</v>
      </c>
      <c r="F2">
        <v>1</v>
      </c>
      <c r="H2" t="s">
        <v>25</v>
      </c>
      <c r="I2" t="str">
        <f>'1. Enter experiment details'!Q5</f>
        <v xml:space="preserve">Core +  + </v>
      </c>
      <c r="J2">
        <v>12</v>
      </c>
      <c r="K2">
        <v>8</v>
      </c>
      <c r="L2">
        <v>1</v>
      </c>
      <c r="N2" t="s">
        <v>77</v>
      </c>
      <c r="P2">
        <v>10</v>
      </c>
      <c r="Q2">
        <v>8</v>
      </c>
      <c r="R2">
        <v>1</v>
      </c>
      <c r="T2" t="s">
        <v>83</v>
      </c>
      <c r="U2" t="s">
        <v>73</v>
      </c>
      <c r="V2">
        <v>10</v>
      </c>
      <c r="W2">
        <v>6</v>
      </c>
      <c r="X2">
        <v>1</v>
      </c>
      <c r="Z2" t="s">
        <v>46</v>
      </c>
      <c r="AB2">
        <v>10</v>
      </c>
      <c r="AC2">
        <v>3</v>
      </c>
      <c r="AD2">
        <v>1</v>
      </c>
      <c r="AF2" t="s">
        <v>80</v>
      </c>
      <c r="AG2" t="s">
        <v>73</v>
      </c>
      <c r="AH2">
        <v>10</v>
      </c>
      <c r="AI2">
        <v>4</v>
      </c>
      <c r="AJ2">
        <v>1</v>
      </c>
      <c r="AL2" s="12" t="s">
        <v>81</v>
      </c>
      <c r="AN2">
        <v>9</v>
      </c>
      <c r="AO2">
        <v>8</v>
      </c>
      <c r="AP2">
        <v>1</v>
      </c>
      <c r="AS2" t="str">
        <f t="shared" ref="AS2:BH17" si="0">IF(AS$1=$B2,$B2,"")</f>
        <v/>
      </c>
      <c r="AT2" t="str">
        <f t="shared" si="0"/>
        <v/>
      </c>
      <c r="AU2" t="str">
        <f t="shared" si="0"/>
        <v/>
      </c>
      <c r="AV2" t="str">
        <f t="shared" si="0"/>
        <v/>
      </c>
      <c r="AW2" t="str">
        <f t="shared" si="0"/>
        <v/>
      </c>
      <c r="AX2" t="str">
        <f t="shared" si="0"/>
        <v/>
      </c>
      <c r="AY2" t="str">
        <f t="shared" si="0"/>
        <v/>
      </c>
      <c r="AZ2" t="str">
        <f t="shared" si="0"/>
        <v/>
      </c>
      <c r="BA2" t="str">
        <f t="shared" si="0"/>
        <v/>
      </c>
      <c r="BB2" t="str">
        <f t="shared" si="0"/>
        <v/>
      </c>
      <c r="BC2" t="str">
        <f t="shared" si="0"/>
        <v/>
      </c>
      <c r="BD2" t="str">
        <f t="shared" si="0"/>
        <v/>
      </c>
      <c r="BE2" t="str">
        <f t="shared" si="0"/>
        <v/>
      </c>
      <c r="BF2" t="str">
        <f t="shared" si="0"/>
        <v/>
      </c>
      <c r="BG2" t="str">
        <f t="shared" si="0"/>
        <v/>
      </c>
      <c r="BH2" t="str">
        <f t="shared" si="0"/>
        <v/>
      </c>
      <c r="BI2" t="str">
        <f t="shared" ref="BI2:BP16" si="1">IF(BI$1=$B2,$B2,"")</f>
        <v/>
      </c>
      <c r="BJ2" t="str">
        <f t="shared" si="1"/>
        <v/>
      </c>
      <c r="BK2" t="str">
        <f t="shared" si="1"/>
        <v/>
      </c>
      <c r="BL2" t="str">
        <f t="shared" si="1"/>
        <v/>
      </c>
      <c r="BM2" t="str">
        <f t="shared" si="1"/>
        <v/>
      </c>
      <c r="BN2" t="str">
        <f t="shared" si="1"/>
        <v/>
      </c>
      <c r="BO2" t="str">
        <f t="shared" si="1"/>
        <v/>
      </c>
      <c r="BP2" t="str">
        <f t="shared" si="1"/>
        <v/>
      </c>
      <c r="BR2" t="str">
        <f t="shared" ref="BR2:BR25" si="2">A2</f>
        <v>A1</v>
      </c>
      <c r="BS2">
        <v>1</v>
      </c>
      <c r="BT2">
        <f>IF(BS2="",,$D2)</f>
        <v>1</v>
      </c>
      <c r="BU2">
        <f>IF(BS2="",,$E2)</f>
        <v>8</v>
      </c>
      <c r="BV2">
        <f>IF(BS2="",,$F2)</f>
        <v>1</v>
      </c>
      <c r="BW2" t="str">
        <f>AT2</f>
        <v/>
      </c>
      <c r="BX2">
        <f>IF(BS2=BW2,,IF(BW2="",,$D2))</f>
        <v>0</v>
      </c>
      <c r="BY2">
        <f>IF(BS2=BW2,,IF(BW2="",,$E2))</f>
        <v>0</v>
      </c>
      <c r="BZ2">
        <f>IF(BS2=BW2,,IF(BW2="",,$F2))</f>
        <v>0</v>
      </c>
      <c r="CA2" t="str">
        <f>AU2</f>
        <v/>
      </c>
      <c r="CB2">
        <f>IF(BW2=CA2,,IF(CA2="",,$D2))</f>
        <v>0</v>
      </c>
      <c r="CC2">
        <f>IF(BW2=CA2,,IF(CA2="",,$E2))</f>
        <v>0</v>
      </c>
      <c r="CD2">
        <f>IF(BW2=CA2,,IF(CA2="",,$F2))</f>
        <v>0</v>
      </c>
      <c r="CE2" t="str">
        <f>AV2</f>
        <v/>
      </c>
      <c r="CF2">
        <f>IF(CA2=CE2,,IF(CE2="",,$D2))</f>
        <v>0</v>
      </c>
      <c r="CG2">
        <f>IF(CA2=CE2,,IF(CE2="",,$E2))</f>
        <v>0</v>
      </c>
      <c r="CH2">
        <f>IF(CA2=CE2,,IF(CE2="",,$F2))</f>
        <v>0</v>
      </c>
      <c r="CI2" t="str">
        <f>AW2</f>
        <v/>
      </c>
      <c r="CJ2">
        <f>IF(CE2=CI2,,IF(CI2="",,$D2))</f>
        <v>0</v>
      </c>
      <c r="CK2">
        <f>IF(CE2=CI2,,IF(CI2="",,$E2))</f>
        <v>0</v>
      </c>
      <c r="CL2">
        <f>IF(CE2=CI2,,IF(CI2="",,$F2))</f>
        <v>0</v>
      </c>
      <c r="CM2" t="str">
        <f>AX2</f>
        <v/>
      </c>
      <c r="CN2">
        <f>IF(CI2=CM2,,IF(CM2="",,$D2))</f>
        <v>0</v>
      </c>
      <c r="CO2">
        <f>IF(CI2=CM2,,IF(CM2="",,$E2))</f>
        <v>0</v>
      </c>
      <c r="CP2">
        <f>IF(CI2=CM2,,IF(CM2="",,$F2))</f>
        <v>0</v>
      </c>
      <c r="CQ2" t="str">
        <f>AY2</f>
        <v/>
      </c>
      <c r="CR2">
        <f>IF(CM2=CQ2,,IF(CQ2="",,$D2))</f>
        <v>0</v>
      </c>
      <c r="CS2">
        <f>IF(CM2=CQ2,,IF(CQ2="",,$E2))</f>
        <v>0</v>
      </c>
      <c r="CT2">
        <f>IF(CM2=CQ2,,IF(CQ2="",,$F2))</f>
        <v>0</v>
      </c>
      <c r="CU2" t="str">
        <f>AZ2</f>
        <v/>
      </c>
      <c r="CV2">
        <f>IF(CQ2=CU2,,IF(CU2="",,$D2))</f>
        <v>0</v>
      </c>
      <c r="CW2">
        <f>IF(CQ2=CU2,,IF(CU2="",,$E2))</f>
        <v>0</v>
      </c>
      <c r="CX2">
        <f>IF(CQ2=CU2,,IF(CU2="",,$F2))</f>
        <v>0</v>
      </c>
      <c r="CY2" t="str">
        <f>BA2</f>
        <v/>
      </c>
      <c r="CZ2">
        <f>IF(CU2=CY2,,IF(CY2="",,$D2))</f>
        <v>0</v>
      </c>
      <c r="DA2">
        <f>IF(CU2=CY2,,IF(CY2="",,$E2))</f>
        <v>0</v>
      </c>
      <c r="DB2">
        <f>IF(CU2=CY2,,IF(CY2="",,$F2))</f>
        <v>0</v>
      </c>
      <c r="DC2" t="str">
        <f>BB2</f>
        <v/>
      </c>
      <c r="DD2">
        <f>IF(CY2=DC2,,IF(DC2="",,$D2))</f>
        <v>0</v>
      </c>
      <c r="DE2">
        <f>IF(CY2=DC2,,IF(DC2="",,$E2))</f>
        <v>0</v>
      </c>
      <c r="DF2">
        <f>IF(CY2=DC2,,IF(DC2="",,$F2))</f>
        <v>0</v>
      </c>
      <c r="DG2" t="str">
        <f>BC2</f>
        <v/>
      </c>
      <c r="DH2">
        <f>IF(DC2=DG2,,IF(DG2="",,$D2))</f>
        <v>0</v>
      </c>
      <c r="DI2">
        <f>IF(DC2=DG2,,IF(DG2="",,$E2))</f>
        <v>0</v>
      </c>
      <c r="DJ2">
        <f>IF(DC2=DG2,,IF(DG2="",,$F2))</f>
        <v>0</v>
      </c>
      <c r="DK2" t="str">
        <f>BD2</f>
        <v/>
      </c>
      <c r="DL2">
        <f>IF(DG2=DK2,,IF(DK2="",,$D2))</f>
        <v>0</v>
      </c>
      <c r="DM2">
        <f>IF(DG2=DK2,,IF(DK2="",,$E2))</f>
        <v>0</v>
      </c>
      <c r="DN2">
        <f>IF(DG2=DK2,,IF(DK2="",,$F2))</f>
        <v>0</v>
      </c>
      <c r="DO2" t="str">
        <f>BE2</f>
        <v/>
      </c>
      <c r="DP2">
        <f>IF(DK2=DO2,,IF(DO2="",,$D2))</f>
        <v>0</v>
      </c>
      <c r="DQ2">
        <f>IF(DK2=DO2,,IF(DO2="",,$E2))</f>
        <v>0</v>
      </c>
      <c r="DR2">
        <f>IF(DK2=DO2,,IF(DO2="",,$F2))</f>
        <v>0</v>
      </c>
      <c r="DS2" t="str">
        <f>BF2</f>
        <v/>
      </c>
      <c r="DT2">
        <f>IF(DO2=DS2,,IF(DS2="",,$D2))</f>
        <v>0</v>
      </c>
      <c r="DU2">
        <f>IF(DO2=DS2,,IF(DS2="",,$E2))</f>
        <v>0</v>
      </c>
      <c r="DV2">
        <f>IF(DO2=DS2,,IF(DS2="",,$F2))</f>
        <v>0</v>
      </c>
      <c r="DW2" t="str">
        <f>BG2</f>
        <v/>
      </c>
      <c r="DX2">
        <f>IF(DS2=DW2,,IF(DW2="",,$D2))</f>
        <v>0</v>
      </c>
      <c r="DY2">
        <f>IF(DS2=DW2,,IF(DW2="",,$E2))</f>
        <v>0</v>
      </c>
      <c r="DZ2">
        <f>IF(DS2=DW2,,IF(DW2="",,$F2))</f>
        <v>0</v>
      </c>
      <c r="EA2" t="str">
        <f>BH2</f>
        <v/>
      </c>
      <c r="EB2">
        <f>IF(DW2=EA2,,IF(EA2="",,$D2))</f>
        <v>0</v>
      </c>
      <c r="EC2">
        <f>IF(DW2=EA2,,IF(EA2="",,$E2))</f>
        <v>0</v>
      </c>
      <c r="ED2">
        <f>IF(DW2=EA2,,IF(EA2="",,$F2))</f>
        <v>0</v>
      </c>
      <c r="EE2" t="str">
        <f>BI2</f>
        <v/>
      </c>
      <c r="EF2">
        <f>IF(EA2=EE2,,IF(EE2="",,$D2))</f>
        <v>0</v>
      </c>
      <c r="EG2">
        <f>IF(EA2=EE2,,IF(EE2="",,$E2))</f>
        <v>0</v>
      </c>
      <c r="EH2">
        <f>IF(EA2=EE2,,IF(EE2="",,$F2))</f>
        <v>0</v>
      </c>
      <c r="EI2" t="str">
        <f>BJ2</f>
        <v/>
      </c>
      <c r="EJ2">
        <f>IF(EE2=EI2,,IF(EI2="",,$D2))</f>
        <v>0</v>
      </c>
      <c r="EK2">
        <f>IF(EE2=EI2,,IF(EI2="",,$E2))</f>
        <v>0</v>
      </c>
      <c r="EL2">
        <f>IF(EE2=EI2,,IF(EI2="",,$F2))</f>
        <v>0</v>
      </c>
      <c r="EM2" t="str">
        <f>BK2</f>
        <v/>
      </c>
      <c r="EN2">
        <f>IF(EI2=EM2,,IF(EM2="",,$D2))</f>
        <v>0</v>
      </c>
      <c r="EO2">
        <f>IF(EI2=EM2,,IF(EM2="",,$E2))</f>
        <v>0</v>
      </c>
      <c r="EP2">
        <f>IF(EI2=EM2,,IF(EM2="",,$F2))</f>
        <v>0</v>
      </c>
      <c r="EQ2" t="str">
        <f>BL2</f>
        <v/>
      </c>
      <c r="ER2">
        <f>IF(EM2=EQ2,,IF(EQ2="",,$D2))</f>
        <v>0</v>
      </c>
      <c r="ES2">
        <f>IF(EM2=EQ2,,IF(EQ2="",,$E2))</f>
        <v>0</v>
      </c>
      <c r="ET2">
        <f>IF(EM2=EQ2,,IF(EQ2="",,$F2))</f>
        <v>0</v>
      </c>
      <c r="EU2" t="str">
        <f>BM2</f>
        <v/>
      </c>
      <c r="EV2">
        <f>IF(EQ2=EU2,,IF(EU2="",,$D2))</f>
        <v>0</v>
      </c>
      <c r="EW2">
        <f>IF(EQ2=EU2,,IF(EU2="",,$E2))</f>
        <v>0</v>
      </c>
      <c r="EX2">
        <f>IF(EQ2=EU2,,IF(EU2="",,$F2))</f>
        <v>0</v>
      </c>
      <c r="EY2" t="str">
        <f>BN2</f>
        <v/>
      </c>
      <c r="EZ2">
        <f>IF(EU2=EY2,,IF(EY2="",,$D2))</f>
        <v>0</v>
      </c>
      <c r="FA2">
        <f>IF(EU2=EY2,,IF(EY2="",,$E2))</f>
        <v>0</v>
      </c>
      <c r="FB2">
        <f>IF(EU2=EY2,,IF(EY2="",,$F2))</f>
        <v>0</v>
      </c>
      <c r="FC2" t="str">
        <f>BO2</f>
        <v/>
      </c>
      <c r="FD2">
        <f>IF(EY2=FC2,,IF(FC2="",,$D2))</f>
        <v>0</v>
      </c>
      <c r="FE2">
        <f>IF(EY2=FC2,,IF(FC2="",,$E2))</f>
        <v>0</v>
      </c>
      <c r="FF2">
        <f>IF(EY2=FC2,,IF(FC2="",,$F2))</f>
        <v>0</v>
      </c>
      <c r="FG2" t="str">
        <f>BP2</f>
        <v/>
      </c>
      <c r="FH2">
        <f>IF(FC2=FG2,,IF(FG2="",,$D2))</f>
        <v>0</v>
      </c>
      <c r="FI2">
        <f>IF(FC2=FG2,,IF(FG2="",,$E2))</f>
        <v>0</v>
      </c>
      <c r="FJ2">
        <f>IF(FC2=FG2,,IF(FG2="",,$F2))</f>
        <v>0</v>
      </c>
    </row>
    <row r="3" spans="1:166" x14ac:dyDescent="0.25">
      <c r="A3" t="s">
        <v>26</v>
      </c>
      <c r="B3" t="s">
        <v>245</v>
      </c>
      <c r="C3" t="str">
        <f>'1. Enter experiment details'!J6</f>
        <v>_A2</v>
      </c>
      <c r="D3">
        <v>2</v>
      </c>
      <c r="E3">
        <f>E2</f>
        <v>8</v>
      </c>
      <c r="F3">
        <v>1</v>
      </c>
      <c r="H3" t="s">
        <v>27</v>
      </c>
      <c r="I3" t="str">
        <f>'1. Enter experiment details'!Q6</f>
        <v xml:space="preserve">Core +  + </v>
      </c>
      <c r="J3">
        <v>12</v>
      </c>
      <c r="K3">
        <v>7</v>
      </c>
      <c r="L3">
        <v>1</v>
      </c>
      <c r="N3" t="s">
        <v>82</v>
      </c>
      <c r="P3">
        <v>10</v>
      </c>
      <c r="Q3">
        <v>7</v>
      </c>
      <c r="R3">
        <v>1</v>
      </c>
      <c r="T3" t="s">
        <v>80</v>
      </c>
      <c r="U3" t="s">
        <v>73</v>
      </c>
      <c r="V3">
        <v>10</v>
      </c>
      <c r="W3">
        <v>5</v>
      </c>
      <c r="X3">
        <v>1</v>
      </c>
      <c r="Z3" t="s">
        <v>48</v>
      </c>
      <c r="AB3">
        <v>1</v>
      </c>
      <c r="AC3">
        <v>1</v>
      </c>
      <c r="AD3">
        <v>1</v>
      </c>
      <c r="AL3" s="12" t="s">
        <v>84</v>
      </c>
      <c r="AN3">
        <v>11</v>
      </c>
      <c r="AO3">
        <v>8</v>
      </c>
      <c r="AP3">
        <v>1</v>
      </c>
      <c r="AS3" t="str">
        <f t="shared" si="0"/>
        <v/>
      </c>
      <c r="AT3" t="str">
        <f t="shared" si="0"/>
        <v/>
      </c>
      <c r="AU3" t="str">
        <f t="shared" si="0"/>
        <v/>
      </c>
      <c r="AV3" t="str">
        <f t="shared" si="0"/>
        <v/>
      </c>
      <c r="AW3" t="str">
        <f t="shared" si="0"/>
        <v/>
      </c>
      <c r="AX3" t="str">
        <f t="shared" si="0"/>
        <v/>
      </c>
      <c r="AY3" t="str">
        <f t="shared" si="0"/>
        <v/>
      </c>
      <c r="AZ3" t="str">
        <f t="shared" si="0"/>
        <v/>
      </c>
      <c r="BA3" t="str">
        <f t="shared" si="0"/>
        <v/>
      </c>
      <c r="BB3" t="str">
        <f t="shared" si="0"/>
        <v/>
      </c>
      <c r="BC3" t="str">
        <f t="shared" si="0"/>
        <v/>
      </c>
      <c r="BD3" t="str">
        <f t="shared" si="0"/>
        <v/>
      </c>
      <c r="BE3" t="str">
        <f t="shared" si="0"/>
        <v/>
      </c>
      <c r="BF3" t="str">
        <f t="shared" si="0"/>
        <v/>
      </c>
      <c r="BG3" t="str">
        <f t="shared" si="0"/>
        <v/>
      </c>
      <c r="BH3" t="str">
        <f t="shared" si="0"/>
        <v/>
      </c>
      <c r="BI3" t="str">
        <f t="shared" si="1"/>
        <v/>
      </c>
      <c r="BJ3" t="str">
        <f t="shared" si="1"/>
        <v/>
      </c>
      <c r="BK3" t="str">
        <f t="shared" si="1"/>
        <v/>
      </c>
      <c r="BL3" t="str">
        <f t="shared" si="1"/>
        <v/>
      </c>
      <c r="BM3" t="str">
        <f t="shared" si="1"/>
        <v/>
      </c>
      <c r="BN3" t="str">
        <f t="shared" si="1"/>
        <v/>
      </c>
      <c r="BO3" t="str">
        <f t="shared" si="1"/>
        <v/>
      </c>
      <c r="BP3" t="str">
        <f t="shared" si="1"/>
        <v/>
      </c>
      <c r="BR3" t="str">
        <f t="shared" si="2"/>
        <v>A2</v>
      </c>
      <c r="BS3">
        <v>1</v>
      </c>
      <c r="BT3">
        <f t="shared" ref="BT3:BT25" si="3">IF(BS3="",,$D3)</f>
        <v>2</v>
      </c>
      <c r="BU3">
        <f t="shared" ref="BU3:BU25" si="4">IF(BS3="",,$E3)</f>
        <v>8</v>
      </c>
      <c r="BV3">
        <f t="shared" ref="BV3:BV25" si="5">IF(BS3="",,$F3)</f>
        <v>1</v>
      </c>
      <c r="BW3" t="str">
        <f t="shared" ref="BW3:BW25" si="6">AT3</f>
        <v/>
      </c>
      <c r="BX3">
        <f t="shared" ref="BX3:BX25" si="7">IF(BS3=BW3,,IF(BW3="",,$D3))</f>
        <v>0</v>
      </c>
      <c r="BY3">
        <f t="shared" ref="BY3:BY25" si="8">IF(BS3=BW3,,IF(BW3="",,$E3))</f>
        <v>0</v>
      </c>
      <c r="BZ3">
        <f t="shared" ref="BZ3:BZ25" si="9">IF(BS3=BW3,,IF(BW3="",,$F3))</f>
        <v>0</v>
      </c>
      <c r="CA3" t="str">
        <f t="shared" ref="CA3:CA25" si="10">AU3</f>
        <v/>
      </c>
      <c r="CB3">
        <f t="shared" ref="CB3:CB25" si="11">IF(BW3=CA3,,IF(CA3="",,$D3))</f>
        <v>0</v>
      </c>
      <c r="CC3">
        <f t="shared" ref="CC3:CC25" si="12">IF(BW3=CA3,,IF(CA3="",,$E3))</f>
        <v>0</v>
      </c>
      <c r="CD3">
        <f t="shared" ref="CD3:CD25" si="13">IF(BW3=CA3,,IF(CA3="",,$F3))</f>
        <v>0</v>
      </c>
      <c r="CE3" t="str">
        <f t="shared" ref="CE3:CE25" si="14">AV3</f>
        <v/>
      </c>
      <c r="CF3">
        <f t="shared" ref="CF3:CF25" si="15">IF(CA3=CE3,,IF(CE3="",,$D3))</f>
        <v>0</v>
      </c>
      <c r="CG3">
        <f t="shared" ref="CG3:CG25" si="16">IF(CA3=CE3,,IF(CE3="",,$E3))</f>
        <v>0</v>
      </c>
      <c r="CH3">
        <f t="shared" ref="CH3:CH25" si="17">IF(CA3=CE3,,IF(CE3="",,$F3))</f>
        <v>0</v>
      </c>
      <c r="CI3" t="str">
        <f t="shared" ref="CI3:CI25" si="18">AW3</f>
        <v/>
      </c>
      <c r="CJ3">
        <f t="shared" ref="CJ3:CJ25" si="19">IF(CE3=CI3,,IF(CI3="",,$D3))</f>
        <v>0</v>
      </c>
      <c r="CK3">
        <f t="shared" ref="CK3:CK25" si="20">IF(CE3=CI3,,IF(CI3="",,$E3))</f>
        <v>0</v>
      </c>
      <c r="CL3">
        <f t="shared" ref="CL3:CL25" si="21">IF(CE3=CI3,,IF(CI3="",,$F3))</f>
        <v>0</v>
      </c>
      <c r="CM3" t="str">
        <f t="shared" ref="CM3:CM25" si="22">AX3</f>
        <v/>
      </c>
      <c r="CN3">
        <f t="shared" ref="CN3:CN25" si="23">IF(CI3=CM3,,IF(CM3="",,$D3))</f>
        <v>0</v>
      </c>
      <c r="CO3">
        <f t="shared" ref="CO3:CO25" si="24">IF(CI3=CM3,,IF(CM3="",,$E3))</f>
        <v>0</v>
      </c>
      <c r="CP3">
        <f t="shared" ref="CP3:CP25" si="25">IF(CI3=CM3,,IF(CM3="",,$F3))</f>
        <v>0</v>
      </c>
      <c r="CQ3" t="str">
        <f t="shared" ref="CQ3:CQ25" si="26">AY3</f>
        <v/>
      </c>
      <c r="CR3">
        <f t="shared" ref="CR3:CR25" si="27">IF(CM3=CQ3,,IF(CQ3="",,$D3))</f>
        <v>0</v>
      </c>
      <c r="CS3">
        <f t="shared" ref="CS3:CS25" si="28">IF(CM3=CQ3,,IF(CQ3="",,$E3))</f>
        <v>0</v>
      </c>
      <c r="CT3">
        <f t="shared" ref="CT3:CT25" si="29">IF(CM3=CQ3,,IF(CQ3="",,$F3))</f>
        <v>0</v>
      </c>
      <c r="CU3" t="str">
        <f t="shared" ref="CU3:CU25" si="30">AZ3</f>
        <v/>
      </c>
      <c r="CV3">
        <f t="shared" ref="CV3:CV25" si="31">IF(CQ3=CU3,,IF(CU3="",,$D3))</f>
        <v>0</v>
      </c>
      <c r="CW3">
        <f t="shared" ref="CW3:CW25" si="32">IF(CQ3=CU3,,IF(CU3="",,$E3))</f>
        <v>0</v>
      </c>
      <c r="CX3">
        <f t="shared" ref="CX3:CX25" si="33">IF(CQ3=CU3,,IF(CU3="",,$F3))</f>
        <v>0</v>
      </c>
      <c r="CY3" t="str">
        <f t="shared" ref="CY3:CY25" si="34">BA3</f>
        <v/>
      </c>
      <c r="CZ3">
        <f t="shared" ref="CZ3:CZ25" si="35">IF(CU3=CY3,,IF(CY3="",,$D3))</f>
        <v>0</v>
      </c>
      <c r="DA3">
        <f t="shared" ref="DA3:DA25" si="36">IF(CU3=CY3,,IF(CY3="",,$E3))</f>
        <v>0</v>
      </c>
      <c r="DB3">
        <f t="shared" ref="DB3:DB25" si="37">IF(CU3=CY3,,IF(CY3="",,$F3))</f>
        <v>0</v>
      </c>
      <c r="DC3" t="str">
        <f t="shared" ref="DC3:DC25" si="38">BB3</f>
        <v/>
      </c>
      <c r="DD3">
        <f t="shared" ref="DD3:DD25" si="39">IF(CY3=DC3,,IF(DC3="",,$D3))</f>
        <v>0</v>
      </c>
      <c r="DE3">
        <f t="shared" ref="DE3:DE25" si="40">IF(CY3=DC3,,IF(DC3="",,$E3))</f>
        <v>0</v>
      </c>
      <c r="DF3">
        <f t="shared" ref="DF3:DF25" si="41">IF(CY3=DC3,,IF(DC3="",,$F3))</f>
        <v>0</v>
      </c>
      <c r="DG3" t="str">
        <f t="shared" ref="DG3:DG25" si="42">BC3</f>
        <v/>
      </c>
      <c r="DH3">
        <f t="shared" ref="DH3:DH25" si="43">IF(DC3=DG3,,IF(DG3="",,$D3))</f>
        <v>0</v>
      </c>
      <c r="DI3">
        <f t="shared" ref="DI3:DI25" si="44">IF(DC3=DG3,,IF(DG3="",,$E3))</f>
        <v>0</v>
      </c>
      <c r="DJ3">
        <f t="shared" ref="DJ3:DJ25" si="45">IF(DC3=DG3,,IF(DG3="",,$F3))</f>
        <v>0</v>
      </c>
      <c r="DK3" t="str">
        <f t="shared" ref="DK3:DK25" si="46">BD3</f>
        <v/>
      </c>
      <c r="DL3">
        <f t="shared" ref="DL3:DL25" si="47">IF(DG3=DK3,,IF(DK3="",,$D3))</f>
        <v>0</v>
      </c>
      <c r="DM3">
        <f t="shared" ref="DM3:DM25" si="48">IF(DG3=DK3,,IF(DK3="",,$E3))</f>
        <v>0</v>
      </c>
      <c r="DN3">
        <f t="shared" ref="DN3:DN25" si="49">IF(DG3=DK3,,IF(DK3="",,$F3))</f>
        <v>0</v>
      </c>
      <c r="DO3" t="str">
        <f t="shared" ref="DO3:DO25" si="50">BE3</f>
        <v/>
      </c>
      <c r="DP3">
        <f t="shared" ref="DP3:DP25" si="51">IF(DK3=DO3,,IF(DO3="",,$D3))</f>
        <v>0</v>
      </c>
      <c r="DQ3">
        <f t="shared" ref="DQ3:DQ25" si="52">IF(DK3=DO3,,IF(DO3="",,$E3))</f>
        <v>0</v>
      </c>
      <c r="DR3">
        <f t="shared" ref="DR3:DR25" si="53">IF(DK3=DO3,,IF(DO3="",,$F3))</f>
        <v>0</v>
      </c>
      <c r="DS3" t="str">
        <f t="shared" ref="DS3:DS25" si="54">BF3</f>
        <v/>
      </c>
      <c r="DT3">
        <f t="shared" ref="DT3:DT25" si="55">IF(DO3=DS3,,IF(DS3="",,$D3))</f>
        <v>0</v>
      </c>
      <c r="DU3">
        <f t="shared" ref="DU3:DU25" si="56">IF(DO3=DS3,,IF(DS3="",,$E3))</f>
        <v>0</v>
      </c>
      <c r="DV3">
        <f t="shared" ref="DV3:DV25" si="57">IF(DO3=DS3,,IF(DS3="",,$F3))</f>
        <v>0</v>
      </c>
      <c r="DW3" t="str">
        <f t="shared" ref="DW3:DW25" si="58">BG3</f>
        <v/>
      </c>
      <c r="DX3">
        <f t="shared" ref="DX3:DX25" si="59">IF(DS3=DW3,,IF(DW3="",,$D3))</f>
        <v>0</v>
      </c>
      <c r="DY3">
        <f t="shared" ref="DY3:DY25" si="60">IF(DS3=DW3,,IF(DW3="",,$E3))</f>
        <v>0</v>
      </c>
      <c r="DZ3">
        <f t="shared" ref="DZ3:DZ25" si="61">IF(DS3=DW3,,IF(DW3="",,$F3))</f>
        <v>0</v>
      </c>
      <c r="EA3" t="str">
        <f t="shared" ref="EA3:EA25" si="62">BH3</f>
        <v/>
      </c>
      <c r="EB3">
        <f t="shared" ref="EB3:EB25" si="63">IF(DW3=EA3,,IF(EA3="",,$D3))</f>
        <v>0</v>
      </c>
      <c r="EC3">
        <f t="shared" ref="EC3:EC25" si="64">IF(DW3=EA3,,IF(EA3="",,$E3))</f>
        <v>0</v>
      </c>
      <c r="ED3">
        <f t="shared" ref="ED3:ED25" si="65">IF(DW3=EA3,,IF(EA3="",,$F3))</f>
        <v>0</v>
      </c>
      <c r="EE3" t="str">
        <f t="shared" ref="EE3:EE25" si="66">BI3</f>
        <v/>
      </c>
      <c r="EF3">
        <f t="shared" ref="EF3:EF25" si="67">IF(EA3=EE3,,IF(EE3="",,$D3))</f>
        <v>0</v>
      </c>
      <c r="EG3">
        <f t="shared" ref="EG3:EG25" si="68">IF(EA3=EE3,,IF(EE3="",,$E3))</f>
        <v>0</v>
      </c>
      <c r="EH3">
        <f t="shared" ref="EH3:EH25" si="69">IF(EA3=EE3,,IF(EE3="",,$F3))</f>
        <v>0</v>
      </c>
      <c r="EI3" t="str">
        <f t="shared" ref="EI3:EI25" si="70">BJ3</f>
        <v/>
      </c>
      <c r="EJ3">
        <f t="shared" ref="EJ3:EJ25" si="71">IF(EE3=EI3,,IF(EI3="",,$D3))</f>
        <v>0</v>
      </c>
      <c r="EK3">
        <f t="shared" ref="EK3:EK25" si="72">IF(EE3=EI3,,IF(EI3="",,$E3))</f>
        <v>0</v>
      </c>
      <c r="EL3">
        <f t="shared" ref="EL3:EL25" si="73">IF(EE3=EI3,,IF(EI3="",,$F3))</f>
        <v>0</v>
      </c>
      <c r="EM3" t="str">
        <f t="shared" ref="EM3:EM25" si="74">BK3</f>
        <v/>
      </c>
      <c r="EN3">
        <f t="shared" ref="EN3:EN25" si="75">IF(EI3=EM3,,IF(EM3="",,$D3))</f>
        <v>0</v>
      </c>
      <c r="EO3">
        <f t="shared" ref="EO3:EO25" si="76">IF(EI3=EM3,,IF(EM3="",,$E3))</f>
        <v>0</v>
      </c>
      <c r="EP3">
        <f t="shared" ref="EP3:EP25" si="77">IF(EI3=EM3,,IF(EM3="",,$F3))</f>
        <v>0</v>
      </c>
      <c r="EQ3" t="str">
        <f t="shared" ref="EQ3:EQ25" si="78">BL3</f>
        <v/>
      </c>
      <c r="ER3">
        <f t="shared" ref="ER3:ER25" si="79">IF(EM3=EQ3,,IF(EQ3="",,$D3))</f>
        <v>0</v>
      </c>
      <c r="ES3">
        <f t="shared" ref="ES3:ES25" si="80">IF(EM3=EQ3,,IF(EQ3="",,$E3))</f>
        <v>0</v>
      </c>
      <c r="ET3">
        <f t="shared" ref="ET3:ET25" si="81">IF(EM3=EQ3,,IF(EQ3="",,$F3))</f>
        <v>0</v>
      </c>
      <c r="EU3" t="str">
        <f t="shared" ref="EU3:EU25" si="82">BM3</f>
        <v/>
      </c>
      <c r="EV3">
        <f t="shared" ref="EV3:EV25" si="83">IF(EQ3=EU3,,IF(EU3="",,$D3))</f>
        <v>0</v>
      </c>
      <c r="EW3">
        <f t="shared" ref="EW3:EW25" si="84">IF(EQ3=EU3,,IF(EU3="",,$E3))</f>
        <v>0</v>
      </c>
      <c r="EX3">
        <f t="shared" ref="EX3:EX25" si="85">IF(EQ3=EU3,,IF(EU3="",,$F3))</f>
        <v>0</v>
      </c>
      <c r="EY3" t="str">
        <f t="shared" ref="EY3:EY25" si="86">BN3</f>
        <v/>
      </c>
      <c r="EZ3">
        <f t="shared" ref="EZ3:EZ25" si="87">IF(EU3=EY3,,IF(EY3="",,$D3))</f>
        <v>0</v>
      </c>
      <c r="FA3">
        <f t="shared" ref="FA3:FA25" si="88">IF(EU3=EY3,,IF(EY3="",,$E3))</f>
        <v>0</v>
      </c>
      <c r="FB3">
        <f t="shared" ref="FB3:FB25" si="89">IF(EU3=EY3,,IF(EY3="",,$F3))</f>
        <v>0</v>
      </c>
      <c r="FC3" t="str">
        <f t="shared" ref="FC3:FC25" si="90">BO3</f>
        <v/>
      </c>
      <c r="FD3">
        <f t="shared" ref="FD3:FD25" si="91">IF(EY3=FC3,,IF(FC3="",,$D3))</f>
        <v>0</v>
      </c>
      <c r="FE3">
        <f t="shared" ref="FE3:FE25" si="92">IF(EY3=FC3,,IF(FC3="",,$E3))</f>
        <v>0</v>
      </c>
      <c r="FF3">
        <f t="shared" ref="FF3:FF25" si="93">IF(EY3=FC3,,IF(FC3="",,$F3))</f>
        <v>0</v>
      </c>
      <c r="FG3" t="str">
        <f t="shared" ref="FG3:FG25" si="94">BP3</f>
        <v/>
      </c>
      <c r="FH3">
        <f t="shared" ref="FH3:FH25" si="95">IF(FC3=FG3,,IF(FG3="",,$D3))</f>
        <v>0</v>
      </c>
      <c r="FI3">
        <f t="shared" ref="FI3:FI25" si="96">IF(FC3=FG3,,IF(FG3="",,$E3))</f>
        <v>0</v>
      </c>
      <c r="FJ3">
        <f t="shared" ref="FJ3:FJ25" si="97">IF(FC3=FG3,,IF(FG3="",,$F3))</f>
        <v>0</v>
      </c>
    </row>
    <row r="4" spans="1:166" x14ac:dyDescent="0.25">
      <c r="A4" t="s">
        <v>28</v>
      </c>
      <c r="B4" t="s">
        <v>245</v>
      </c>
      <c r="C4" t="str">
        <f>'1. Enter experiment details'!J7</f>
        <v>_A3</v>
      </c>
      <c r="D4">
        <v>3</v>
      </c>
      <c r="E4">
        <f t="shared" ref="E4:E9" si="98">E3</f>
        <v>8</v>
      </c>
      <c r="F4">
        <v>1</v>
      </c>
      <c r="H4" t="s">
        <v>29</v>
      </c>
      <c r="I4" t="str">
        <f>'1. Enter experiment details'!Q7</f>
        <v xml:space="preserve">Core +  + </v>
      </c>
      <c r="J4">
        <v>12</v>
      </c>
      <c r="K4">
        <v>6</v>
      </c>
      <c r="L4">
        <v>1</v>
      </c>
      <c r="N4" t="s">
        <v>85</v>
      </c>
      <c r="P4">
        <v>10</v>
      </c>
      <c r="Q4">
        <v>2</v>
      </c>
      <c r="R4">
        <v>1</v>
      </c>
      <c r="T4" t="s">
        <v>79</v>
      </c>
      <c r="U4" t="s">
        <v>73</v>
      </c>
      <c r="Z4" t="s">
        <v>49</v>
      </c>
      <c r="AB4">
        <v>2</v>
      </c>
      <c r="AC4">
        <f>AC3</f>
        <v>1</v>
      </c>
      <c r="AD4">
        <v>1</v>
      </c>
      <c r="AL4" s="12" t="s">
        <v>86</v>
      </c>
      <c r="AN4">
        <v>9</v>
      </c>
      <c r="AO4">
        <v>7</v>
      </c>
      <c r="AP4">
        <v>1</v>
      </c>
      <c r="AS4" t="str">
        <f t="shared" si="0"/>
        <v/>
      </c>
      <c r="AT4" t="str">
        <f t="shared" si="0"/>
        <v/>
      </c>
      <c r="AU4" t="str">
        <f t="shared" si="0"/>
        <v/>
      </c>
      <c r="AV4" t="str">
        <f t="shared" si="0"/>
        <v/>
      </c>
      <c r="AW4" t="str">
        <f t="shared" si="0"/>
        <v/>
      </c>
      <c r="AX4" t="str">
        <f t="shared" si="0"/>
        <v/>
      </c>
      <c r="AY4" t="str">
        <f t="shared" si="0"/>
        <v/>
      </c>
      <c r="AZ4" t="str">
        <f t="shared" si="0"/>
        <v/>
      </c>
      <c r="BA4" t="str">
        <f t="shared" si="0"/>
        <v/>
      </c>
      <c r="BB4" t="str">
        <f t="shared" si="0"/>
        <v/>
      </c>
      <c r="BC4" t="str">
        <f t="shared" si="0"/>
        <v/>
      </c>
      <c r="BD4" t="str">
        <f t="shared" si="0"/>
        <v/>
      </c>
      <c r="BE4" t="str">
        <f t="shared" si="0"/>
        <v/>
      </c>
      <c r="BF4" t="str">
        <f t="shared" si="0"/>
        <v/>
      </c>
      <c r="BG4" t="str">
        <f t="shared" si="0"/>
        <v/>
      </c>
      <c r="BH4" t="str">
        <f t="shared" si="0"/>
        <v/>
      </c>
      <c r="BI4" t="str">
        <f t="shared" si="1"/>
        <v/>
      </c>
      <c r="BJ4" t="str">
        <f t="shared" si="1"/>
        <v/>
      </c>
      <c r="BK4" t="str">
        <f t="shared" si="1"/>
        <v/>
      </c>
      <c r="BL4" t="str">
        <f t="shared" si="1"/>
        <v/>
      </c>
      <c r="BM4" t="str">
        <f t="shared" si="1"/>
        <v/>
      </c>
      <c r="BN4" t="str">
        <f t="shared" si="1"/>
        <v/>
      </c>
      <c r="BO4" t="str">
        <f t="shared" si="1"/>
        <v/>
      </c>
      <c r="BP4" t="str">
        <f t="shared" si="1"/>
        <v/>
      </c>
      <c r="BR4" t="str">
        <f t="shared" si="2"/>
        <v>A3</v>
      </c>
      <c r="BS4">
        <v>1</v>
      </c>
      <c r="BT4">
        <f t="shared" si="3"/>
        <v>3</v>
      </c>
      <c r="BU4">
        <f t="shared" si="4"/>
        <v>8</v>
      </c>
      <c r="BV4">
        <f t="shared" si="5"/>
        <v>1</v>
      </c>
      <c r="BW4" t="str">
        <f t="shared" si="6"/>
        <v/>
      </c>
      <c r="BX4">
        <f t="shared" si="7"/>
        <v>0</v>
      </c>
      <c r="BY4">
        <f t="shared" si="8"/>
        <v>0</v>
      </c>
      <c r="BZ4">
        <f t="shared" si="9"/>
        <v>0</v>
      </c>
      <c r="CA4" t="str">
        <f t="shared" si="10"/>
        <v/>
      </c>
      <c r="CB4">
        <f t="shared" si="11"/>
        <v>0</v>
      </c>
      <c r="CC4">
        <f t="shared" si="12"/>
        <v>0</v>
      </c>
      <c r="CD4">
        <f t="shared" si="13"/>
        <v>0</v>
      </c>
      <c r="CE4" t="str">
        <f t="shared" si="14"/>
        <v/>
      </c>
      <c r="CF4">
        <f t="shared" si="15"/>
        <v>0</v>
      </c>
      <c r="CG4">
        <f t="shared" si="16"/>
        <v>0</v>
      </c>
      <c r="CH4">
        <f t="shared" si="17"/>
        <v>0</v>
      </c>
      <c r="CI4" t="str">
        <f t="shared" si="18"/>
        <v/>
      </c>
      <c r="CJ4">
        <f t="shared" si="19"/>
        <v>0</v>
      </c>
      <c r="CK4">
        <f t="shared" si="20"/>
        <v>0</v>
      </c>
      <c r="CL4">
        <f t="shared" si="21"/>
        <v>0</v>
      </c>
      <c r="CM4" t="str">
        <f t="shared" si="22"/>
        <v/>
      </c>
      <c r="CN4">
        <f t="shared" si="23"/>
        <v>0</v>
      </c>
      <c r="CO4">
        <f t="shared" si="24"/>
        <v>0</v>
      </c>
      <c r="CP4">
        <f t="shared" si="25"/>
        <v>0</v>
      </c>
      <c r="CQ4" t="str">
        <f t="shared" si="26"/>
        <v/>
      </c>
      <c r="CR4">
        <f t="shared" si="27"/>
        <v>0</v>
      </c>
      <c r="CS4">
        <f t="shared" si="28"/>
        <v>0</v>
      </c>
      <c r="CT4">
        <f t="shared" si="29"/>
        <v>0</v>
      </c>
      <c r="CU4" t="str">
        <f t="shared" si="30"/>
        <v/>
      </c>
      <c r="CV4">
        <f t="shared" si="31"/>
        <v>0</v>
      </c>
      <c r="CW4">
        <f t="shared" si="32"/>
        <v>0</v>
      </c>
      <c r="CX4">
        <f t="shared" si="33"/>
        <v>0</v>
      </c>
      <c r="CY4" t="str">
        <f t="shared" si="34"/>
        <v/>
      </c>
      <c r="CZ4">
        <f t="shared" si="35"/>
        <v>0</v>
      </c>
      <c r="DA4">
        <f t="shared" si="36"/>
        <v>0</v>
      </c>
      <c r="DB4">
        <f t="shared" si="37"/>
        <v>0</v>
      </c>
      <c r="DC4" t="str">
        <f t="shared" si="38"/>
        <v/>
      </c>
      <c r="DD4">
        <f t="shared" si="39"/>
        <v>0</v>
      </c>
      <c r="DE4">
        <f t="shared" si="40"/>
        <v>0</v>
      </c>
      <c r="DF4">
        <f t="shared" si="41"/>
        <v>0</v>
      </c>
      <c r="DG4" t="str">
        <f t="shared" si="42"/>
        <v/>
      </c>
      <c r="DH4">
        <f t="shared" si="43"/>
        <v>0</v>
      </c>
      <c r="DI4">
        <f t="shared" si="44"/>
        <v>0</v>
      </c>
      <c r="DJ4">
        <f t="shared" si="45"/>
        <v>0</v>
      </c>
      <c r="DK4" t="str">
        <f t="shared" si="46"/>
        <v/>
      </c>
      <c r="DL4">
        <f t="shared" si="47"/>
        <v>0</v>
      </c>
      <c r="DM4">
        <f t="shared" si="48"/>
        <v>0</v>
      </c>
      <c r="DN4">
        <f t="shared" si="49"/>
        <v>0</v>
      </c>
      <c r="DO4" t="str">
        <f t="shared" si="50"/>
        <v/>
      </c>
      <c r="DP4">
        <f t="shared" si="51"/>
        <v>0</v>
      </c>
      <c r="DQ4">
        <f t="shared" si="52"/>
        <v>0</v>
      </c>
      <c r="DR4">
        <f t="shared" si="53"/>
        <v>0</v>
      </c>
      <c r="DS4" t="str">
        <f t="shared" si="54"/>
        <v/>
      </c>
      <c r="DT4">
        <f t="shared" si="55"/>
        <v>0</v>
      </c>
      <c r="DU4">
        <f t="shared" si="56"/>
        <v>0</v>
      </c>
      <c r="DV4">
        <f t="shared" si="57"/>
        <v>0</v>
      </c>
      <c r="DW4" t="str">
        <f t="shared" si="58"/>
        <v/>
      </c>
      <c r="DX4">
        <f t="shared" si="59"/>
        <v>0</v>
      </c>
      <c r="DY4">
        <f t="shared" si="60"/>
        <v>0</v>
      </c>
      <c r="DZ4">
        <f t="shared" si="61"/>
        <v>0</v>
      </c>
      <c r="EA4" t="str">
        <f t="shared" si="62"/>
        <v/>
      </c>
      <c r="EB4">
        <f t="shared" si="63"/>
        <v>0</v>
      </c>
      <c r="EC4">
        <f t="shared" si="64"/>
        <v>0</v>
      </c>
      <c r="ED4">
        <f t="shared" si="65"/>
        <v>0</v>
      </c>
      <c r="EE4" t="str">
        <f t="shared" si="66"/>
        <v/>
      </c>
      <c r="EF4">
        <f t="shared" si="67"/>
        <v>0</v>
      </c>
      <c r="EG4">
        <f t="shared" si="68"/>
        <v>0</v>
      </c>
      <c r="EH4">
        <f t="shared" si="69"/>
        <v>0</v>
      </c>
      <c r="EI4" t="str">
        <f t="shared" si="70"/>
        <v/>
      </c>
      <c r="EJ4">
        <f t="shared" si="71"/>
        <v>0</v>
      </c>
      <c r="EK4">
        <f t="shared" si="72"/>
        <v>0</v>
      </c>
      <c r="EL4">
        <f t="shared" si="73"/>
        <v>0</v>
      </c>
      <c r="EM4" t="str">
        <f t="shared" si="74"/>
        <v/>
      </c>
      <c r="EN4">
        <f t="shared" si="75"/>
        <v>0</v>
      </c>
      <c r="EO4">
        <f t="shared" si="76"/>
        <v>0</v>
      </c>
      <c r="EP4">
        <f t="shared" si="77"/>
        <v>0</v>
      </c>
      <c r="EQ4" t="str">
        <f t="shared" si="78"/>
        <v/>
      </c>
      <c r="ER4">
        <f t="shared" si="79"/>
        <v>0</v>
      </c>
      <c r="ES4">
        <f t="shared" si="80"/>
        <v>0</v>
      </c>
      <c r="ET4">
        <f t="shared" si="81"/>
        <v>0</v>
      </c>
      <c r="EU4" t="str">
        <f t="shared" si="82"/>
        <v/>
      </c>
      <c r="EV4">
        <f t="shared" si="83"/>
        <v>0</v>
      </c>
      <c r="EW4">
        <f t="shared" si="84"/>
        <v>0</v>
      </c>
      <c r="EX4">
        <f t="shared" si="85"/>
        <v>0</v>
      </c>
      <c r="EY4" t="str">
        <f t="shared" si="86"/>
        <v/>
      </c>
      <c r="EZ4">
        <f t="shared" si="87"/>
        <v>0</v>
      </c>
      <c r="FA4">
        <f t="shared" si="88"/>
        <v>0</v>
      </c>
      <c r="FB4">
        <f t="shared" si="89"/>
        <v>0</v>
      </c>
      <c r="FC4" t="str">
        <f t="shared" si="90"/>
        <v/>
      </c>
      <c r="FD4">
        <f t="shared" si="91"/>
        <v>0</v>
      </c>
      <c r="FE4">
        <f t="shared" si="92"/>
        <v>0</v>
      </c>
      <c r="FF4">
        <f t="shared" si="93"/>
        <v>0</v>
      </c>
      <c r="FG4" t="str">
        <f t="shared" si="94"/>
        <v/>
      </c>
      <c r="FH4">
        <f t="shared" si="95"/>
        <v>0</v>
      </c>
      <c r="FI4">
        <f t="shared" si="96"/>
        <v>0</v>
      </c>
      <c r="FJ4">
        <f t="shared" si="97"/>
        <v>0</v>
      </c>
    </row>
    <row r="5" spans="1:166" x14ac:dyDescent="0.25">
      <c r="A5" t="s">
        <v>30</v>
      </c>
      <c r="B5" t="s">
        <v>245</v>
      </c>
      <c r="C5" t="str">
        <f>'1. Enter experiment details'!J8</f>
        <v>_A4</v>
      </c>
      <c r="D5">
        <v>4</v>
      </c>
      <c r="E5">
        <f t="shared" si="98"/>
        <v>8</v>
      </c>
      <c r="F5">
        <v>1</v>
      </c>
      <c r="H5" t="s">
        <v>31</v>
      </c>
      <c r="I5" t="str">
        <f>'1. Enter experiment details'!Q8</f>
        <v xml:space="preserve">Core +  + </v>
      </c>
      <c r="J5">
        <v>12</v>
      </c>
      <c r="K5">
        <v>5</v>
      </c>
      <c r="L5">
        <v>1</v>
      </c>
      <c r="N5" t="s">
        <v>87</v>
      </c>
      <c r="P5">
        <v>10</v>
      </c>
      <c r="Q5">
        <v>1</v>
      </c>
      <c r="R5">
        <v>1</v>
      </c>
      <c r="Z5" t="s">
        <v>50</v>
      </c>
      <c r="AB5">
        <v>3</v>
      </c>
      <c r="AC5">
        <f>AC4</f>
        <v>1</v>
      </c>
      <c r="AD5">
        <v>1</v>
      </c>
      <c r="AL5" s="12" t="s">
        <v>88</v>
      </c>
      <c r="AN5">
        <v>11</v>
      </c>
      <c r="AO5">
        <v>7</v>
      </c>
      <c r="AP5">
        <v>1</v>
      </c>
      <c r="AS5" t="str">
        <f t="shared" si="0"/>
        <v/>
      </c>
      <c r="AT5" t="str">
        <f t="shared" si="0"/>
        <v/>
      </c>
      <c r="AU5" t="str">
        <f t="shared" si="0"/>
        <v/>
      </c>
      <c r="AV5" t="str">
        <f t="shared" si="0"/>
        <v/>
      </c>
      <c r="AW5" t="str">
        <f t="shared" si="0"/>
        <v/>
      </c>
      <c r="AX5" t="str">
        <f t="shared" si="0"/>
        <v/>
      </c>
      <c r="AY5" t="str">
        <f t="shared" si="0"/>
        <v/>
      </c>
      <c r="AZ5" t="str">
        <f t="shared" si="0"/>
        <v/>
      </c>
      <c r="BA5" t="str">
        <f t="shared" si="0"/>
        <v/>
      </c>
      <c r="BB5" t="str">
        <f t="shared" si="0"/>
        <v/>
      </c>
      <c r="BC5" t="str">
        <f t="shared" si="0"/>
        <v/>
      </c>
      <c r="BD5" t="str">
        <f t="shared" si="0"/>
        <v/>
      </c>
      <c r="BE5" t="str">
        <f t="shared" si="0"/>
        <v/>
      </c>
      <c r="BF5" t="str">
        <f t="shared" si="0"/>
        <v/>
      </c>
      <c r="BG5" t="str">
        <f t="shared" si="0"/>
        <v/>
      </c>
      <c r="BH5" t="str">
        <f t="shared" si="0"/>
        <v/>
      </c>
      <c r="BI5" t="str">
        <f t="shared" si="1"/>
        <v/>
      </c>
      <c r="BJ5" t="str">
        <f t="shared" si="1"/>
        <v/>
      </c>
      <c r="BK5" t="str">
        <f t="shared" si="1"/>
        <v/>
      </c>
      <c r="BL5" t="str">
        <f t="shared" si="1"/>
        <v/>
      </c>
      <c r="BM5" t="str">
        <f t="shared" si="1"/>
        <v/>
      </c>
      <c r="BN5" t="str">
        <f t="shared" si="1"/>
        <v/>
      </c>
      <c r="BO5" t="str">
        <f t="shared" si="1"/>
        <v/>
      </c>
      <c r="BP5" t="str">
        <f t="shared" si="1"/>
        <v/>
      </c>
      <c r="BR5" t="str">
        <f t="shared" si="2"/>
        <v>A4</v>
      </c>
      <c r="BS5">
        <v>1</v>
      </c>
      <c r="BT5">
        <f t="shared" si="3"/>
        <v>4</v>
      </c>
      <c r="BU5">
        <f t="shared" si="4"/>
        <v>8</v>
      </c>
      <c r="BV5">
        <f t="shared" si="5"/>
        <v>1</v>
      </c>
      <c r="BW5" t="str">
        <f t="shared" si="6"/>
        <v/>
      </c>
      <c r="BX5">
        <f t="shared" si="7"/>
        <v>0</v>
      </c>
      <c r="BY5">
        <f t="shared" si="8"/>
        <v>0</v>
      </c>
      <c r="BZ5">
        <f t="shared" si="9"/>
        <v>0</v>
      </c>
      <c r="CA5" t="str">
        <f t="shared" si="10"/>
        <v/>
      </c>
      <c r="CB5">
        <f t="shared" si="11"/>
        <v>0</v>
      </c>
      <c r="CC5">
        <f t="shared" si="12"/>
        <v>0</v>
      </c>
      <c r="CD5">
        <f t="shared" si="13"/>
        <v>0</v>
      </c>
      <c r="CE5" t="str">
        <f t="shared" si="14"/>
        <v/>
      </c>
      <c r="CF5">
        <f t="shared" si="15"/>
        <v>0</v>
      </c>
      <c r="CG5">
        <f t="shared" si="16"/>
        <v>0</v>
      </c>
      <c r="CH5">
        <f t="shared" si="17"/>
        <v>0</v>
      </c>
      <c r="CI5" t="str">
        <f t="shared" si="18"/>
        <v/>
      </c>
      <c r="CJ5">
        <f t="shared" si="19"/>
        <v>0</v>
      </c>
      <c r="CK5">
        <f t="shared" si="20"/>
        <v>0</v>
      </c>
      <c r="CL5">
        <f t="shared" si="21"/>
        <v>0</v>
      </c>
      <c r="CM5" t="str">
        <f t="shared" si="22"/>
        <v/>
      </c>
      <c r="CN5">
        <f t="shared" si="23"/>
        <v>0</v>
      </c>
      <c r="CO5">
        <f t="shared" si="24"/>
        <v>0</v>
      </c>
      <c r="CP5">
        <f t="shared" si="25"/>
        <v>0</v>
      </c>
      <c r="CQ5" t="str">
        <f t="shared" si="26"/>
        <v/>
      </c>
      <c r="CR5">
        <f t="shared" si="27"/>
        <v>0</v>
      </c>
      <c r="CS5">
        <f t="shared" si="28"/>
        <v>0</v>
      </c>
      <c r="CT5">
        <f t="shared" si="29"/>
        <v>0</v>
      </c>
      <c r="CU5" t="str">
        <f t="shared" si="30"/>
        <v/>
      </c>
      <c r="CV5">
        <f t="shared" si="31"/>
        <v>0</v>
      </c>
      <c r="CW5">
        <f t="shared" si="32"/>
        <v>0</v>
      </c>
      <c r="CX5">
        <f t="shared" si="33"/>
        <v>0</v>
      </c>
      <c r="CY5" t="str">
        <f t="shared" si="34"/>
        <v/>
      </c>
      <c r="CZ5">
        <f t="shared" si="35"/>
        <v>0</v>
      </c>
      <c r="DA5">
        <f t="shared" si="36"/>
        <v>0</v>
      </c>
      <c r="DB5">
        <f t="shared" si="37"/>
        <v>0</v>
      </c>
      <c r="DC5" t="str">
        <f t="shared" si="38"/>
        <v/>
      </c>
      <c r="DD5">
        <f t="shared" si="39"/>
        <v>0</v>
      </c>
      <c r="DE5">
        <f t="shared" si="40"/>
        <v>0</v>
      </c>
      <c r="DF5">
        <f t="shared" si="41"/>
        <v>0</v>
      </c>
      <c r="DG5" t="str">
        <f t="shared" si="42"/>
        <v/>
      </c>
      <c r="DH5">
        <f t="shared" si="43"/>
        <v>0</v>
      </c>
      <c r="DI5">
        <f t="shared" si="44"/>
        <v>0</v>
      </c>
      <c r="DJ5">
        <f t="shared" si="45"/>
        <v>0</v>
      </c>
      <c r="DK5" t="str">
        <f t="shared" si="46"/>
        <v/>
      </c>
      <c r="DL5">
        <f t="shared" si="47"/>
        <v>0</v>
      </c>
      <c r="DM5">
        <f t="shared" si="48"/>
        <v>0</v>
      </c>
      <c r="DN5">
        <f t="shared" si="49"/>
        <v>0</v>
      </c>
      <c r="DO5" t="str">
        <f t="shared" si="50"/>
        <v/>
      </c>
      <c r="DP5">
        <f t="shared" si="51"/>
        <v>0</v>
      </c>
      <c r="DQ5">
        <f t="shared" si="52"/>
        <v>0</v>
      </c>
      <c r="DR5">
        <f t="shared" si="53"/>
        <v>0</v>
      </c>
      <c r="DS5" t="str">
        <f t="shared" si="54"/>
        <v/>
      </c>
      <c r="DT5">
        <f t="shared" si="55"/>
        <v>0</v>
      </c>
      <c r="DU5">
        <f t="shared" si="56"/>
        <v>0</v>
      </c>
      <c r="DV5">
        <f t="shared" si="57"/>
        <v>0</v>
      </c>
      <c r="DW5" t="str">
        <f t="shared" si="58"/>
        <v/>
      </c>
      <c r="DX5">
        <f t="shared" si="59"/>
        <v>0</v>
      </c>
      <c r="DY5">
        <f t="shared" si="60"/>
        <v>0</v>
      </c>
      <c r="DZ5">
        <f t="shared" si="61"/>
        <v>0</v>
      </c>
      <c r="EA5" t="str">
        <f t="shared" si="62"/>
        <v/>
      </c>
      <c r="EB5">
        <f t="shared" si="63"/>
        <v>0</v>
      </c>
      <c r="EC5">
        <f t="shared" si="64"/>
        <v>0</v>
      </c>
      <c r="ED5">
        <f t="shared" si="65"/>
        <v>0</v>
      </c>
      <c r="EE5" t="str">
        <f t="shared" si="66"/>
        <v/>
      </c>
      <c r="EF5">
        <f t="shared" si="67"/>
        <v>0</v>
      </c>
      <c r="EG5">
        <f t="shared" si="68"/>
        <v>0</v>
      </c>
      <c r="EH5">
        <f t="shared" si="69"/>
        <v>0</v>
      </c>
      <c r="EI5" t="str">
        <f t="shared" si="70"/>
        <v/>
      </c>
      <c r="EJ5">
        <f t="shared" si="71"/>
        <v>0</v>
      </c>
      <c r="EK5">
        <f t="shared" si="72"/>
        <v>0</v>
      </c>
      <c r="EL5">
        <f t="shared" si="73"/>
        <v>0</v>
      </c>
      <c r="EM5" t="str">
        <f t="shared" si="74"/>
        <v/>
      </c>
      <c r="EN5">
        <f t="shared" si="75"/>
        <v>0</v>
      </c>
      <c r="EO5">
        <f t="shared" si="76"/>
        <v>0</v>
      </c>
      <c r="EP5">
        <f t="shared" si="77"/>
        <v>0</v>
      </c>
      <c r="EQ5" t="str">
        <f t="shared" si="78"/>
        <v/>
      </c>
      <c r="ER5">
        <f t="shared" si="79"/>
        <v>0</v>
      </c>
      <c r="ES5">
        <f t="shared" si="80"/>
        <v>0</v>
      </c>
      <c r="ET5">
        <f t="shared" si="81"/>
        <v>0</v>
      </c>
      <c r="EU5" t="str">
        <f t="shared" si="82"/>
        <v/>
      </c>
      <c r="EV5">
        <f t="shared" si="83"/>
        <v>0</v>
      </c>
      <c r="EW5">
        <f t="shared" si="84"/>
        <v>0</v>
      </c>
      <c r="EX5">
        <f t="shared" si="85"/>
        <v>0</v>
      </c>
      <c r="EY5" t="str">
        <f t="shared" si="86"/>
        <v/>
      </c>
      <c r="EZ5">
        <f t="shared" si="87"/>
        <v>0</v>
      </c>
      <c r="FA5">
        <f t="shared" si="88"/>
        <v>0</v>
      </c>
      <c r="FB5">
        <f t="shared" si="89"/>
        <v>0</v>
      </c>
      <c r="FC5" t="str">
        <f t="shared" si="90"/>
        <v/>
      </c>
      <c r="FD5">
        <f t="shared" si="91"/>
        <v>0</v>
      </c>
      <c r="FE5">
        <f t="shared" si="92"/>
        <v>0</v>
      </c>
      <c r="FF5">
        <f t="shared" si="93"/>
        <v>0</v>
      </c>
      <c r="FG5" t="str">
        <f t="shared" si="94"/>
        <v/>
      </c>
      <c r="FH5">
        <f t="shared" si="95"/>
        <v>0</v>
      </c>
      <c r="FI5">
        <f t="shared" si="96"/>
        <v>0</v>
      </c>
      <c r="FJ5">
        <f t="shared" si="97"/>
        <v>0</v>
      </c>
    </row>
    <row r="6" spans="1:166" x14ac:dyDescent="0.25">
      <c r="A6" t="s">
        <v>32</v>
      </c>
      <c r="B6" t="s">
        <v>245</v>
      </c>
      <c r="C6" t="str">
        <f>'1. Enter experiment details'!J9</f>
        <v>_A5</v>
      </c>
      <c r="D6">
        <v>5</v>
      </c>
      <c r="E6">
        <f t="shared" si="98"/>
        <v>8</v>
      </c>
      <c r="F6">
        <v>1</v>
      </c>
      <c r="H6" t="s">
        <v>33</v>
      </c>
      <c r="I6" t="str">
        <f>'1. Enter experiment details'!Q9</f>
        <v xml:space="preserve">Core +  + </v>
      </c>
      <c r="J6">
        <v>12</v>
      </c>
      <c r="K6">
        <v>4</v>
      </c>
      <c r="L6">
        <v>1</v>
      </c>
      <c r="N6" t="s">
        <v>36</v>
      </c>
      <c r="P6">
        <v>3</v>
      </c>
      <c r="Q6">
        <f>AC4</f>
        <v>1</v>
      </c>
      <c r="R6">
        <v>1</v>
      </c>
      <c r="AL6" s="12" t="s">
        <v>90</v>
      </c>
      <c r="AN6">
        <v>9</v>
      </c>
      <c r="AO6">
        <v>6</v>
      </c>
      <c r="AP6">
        <v>1</v>
      </c>
      <c r="AS6" t="str">
        <f t="shared" si="0"/>
        <v/>
      </c>
      <c r="AT6" t="str">
        <f t="shared" si="0"/>
        <v/>
      </c>
      <c r="AU6" t="str">
        <f t="shared" si="0"/>
        <v/>
      </c>
      <c r="AV6" t="str">
        <f t="shared" si="0"/>
        <v/>
      </c>
      <c r="AW6" t="str">
        <f t="shared" si="0"/>
        <v/>
      </c>
      <c r="AX6" t="str">
        <f t="shared" si="0"/>
        <v/>
      </c>
      <c r="AY6" t="str">
        <f t="shared" si="0"/>
        <v/>
      </c>
      <c r="AZ6" t="str">
        <f t="shared" si="0"/>
        <v/>
      </c>
      <c r="BA6" t="str">
        <f t="shared" si="0"/>
        <v/>
      </c>
      <c r="BB6" t="str">
        <f t="shared" si="0"/>
        <v/>
      </c>
      <c r="BC6" t="str">
        <f t="shared" si="0"/>
        <v/>
      </c>
      <c r="BD6" t="str">
        <f t="shared" si="0"/>
        <v/>
      </c>
      <c r="BE6" t="str">
        <f t="shared" si="0"/>
        <v/>
      </c>
      <c r="BF6" t="str">
        <f t="shared" si="0"/>
        <v/>
      </c>
      <c r="BG6" t="str">
        <f t="shared" si="0"/>
        <v/>
      </c>
      <c r="BH6" t="str">
        <f t="shared" si="0"/>
        <v/>
      </c>
      <c r="BI6" t="str">
        <f t="shared" si="1"/>
        <v/>
      </c>
      <c r="BJ6" t="str">
        <f t="shared" si="1"/>
        <v/>
      </c>
      <c r="BK6" t="str">
        <f t="shared" si="1"/>
        <v/>
      </c>
      <c r="BL6" t="str">
        <f t="shared" si="1"/>
        <v/>
      </c>
      <c r="BM6" t="str">
        <f t="shared" si="1"/>
        <v/>
      </c>
      <c r="BN6" t="str">
        <f t="shared" si="1"/>
        <v/>
      </c>
      <c r="BO6" t="str">
        <f t="shared" si="1"/>
        <v/>
      </c>
      <c r="BP6" t="str">
        <f t="shared" si="1"/>
        <v/>
      </c>
      <c r="BR6" t="str">
        <f t="shared" si="2"/>
        <v>A5</v>
      </c>
      <c r="BS6">
        <v>1</v>
      </c>
      <c r="BT6">
        <f t="shared" si="3"/>
        <v>5</v>
      </c>
      <c r="BU6">
        <f t="shared" si="4"/>
        <v>8</v>
      </c>
      <c r="BV6">
        <f t="shared" si="5"/>
        <v>1</v>
      </c>
      <c r="BW6" t="str">
        <f t="shared" si="6"/>
        <v/>
      </c>
      <c r="BX6">
        <f t="shared" si="7"/>
        <v>0</v>
      </c>
      <c r="BY6">
        <f t="shared" si="8"/>
        <v>0</v>
      </c>
      <c r="BZ6">
        <f t="shared" si="9"/>
        <v>0</v>
      </c>
      <c r="CA6" t="str">
        <f t="shared" si="10"/>
        <v/>
      </c>
      <c r="CB6">
        <f t="shared" si="11"/>
        <v>0</v>
      </c>
      <c r="CC6">
        <f t="shared" si="12"/>
        <v>0</v>
      </c>
      <c r="CD6">
        <f t="shared" si="13"/>
        <v>0</v>
      </c>
      <c r="CE6" t="str">
        <f t="shared" si="14"/>
        <v/>
      </c>
      <c r="CF6">
        <f t="shared" si="15"/>
        <v>0</v>
      </c>
      <c r="CG6">
        <f t="shared" si="16"/>
        <v>0</v>
      </c>
      <c r="CH6">
        <f t="shared" si="17"/>
        <v>0</v>
      </c>
      <c r="CI6" t="str">
        <f t="shared" si="18"/>
        <v/>
      </c>
      <c r="CJ6">
        <f t="shared" si="19"/>
        <v>0</v>
      </c>
      <c r="CK6">
        <f t="shared" si="20"/>
        <v>0</v>
      </c>
      <c r="CL6">
        <f t="shared" si="21"/>
        <v>0</v>
      </c>
      <c r="CM6" t="str">
        <f t="shared" si="22"/>
        <v/>
      </c>
      <c r="CN6">
        <f t="shared" si="23"/>
        <v>0</v>
      </c>
      <c r="CO6">
        <f t="shared" si="24"/>
        <v>0</v>
      </c>
      <c r="CP6">
        <f t="shared" si="25"/>
        <v>0</v>
      </c>
      <c r="CQ6" t="str">
        <f t="shared" si="26"/>
        <v/>
      </c>
      <c r="CR6">
        <f t="shared" si="27"/>
        <v>0</v>
      </c>
      <c r="CS6">
        <f t="shared" si="28"/>
        <v>0</v>
      </c>
      <c r="CT6">
        <f t="shared" si="29"/>
        <v>0</v>
      </c>
      <c r="CU6" t="str">
        <f t="shared" si="30"/>
        <v/>
      </c>
      <c r="CV6">
        <f t="shared" si="31"/>
        <v>0</v>
      </c>
      <c r="CW6">
        <f t="shared" si="32"/>
        <v>0</v>
      </c>
      <c r="CX6">
        <f t="shared" si="33"/>
        <v>0</v>
      </c>
      <c r="CY6" t="str">
        <f t="shared" si="34"/>
        <v/>
      </c>
      <c r="CZ6">
        <f t="shared" si="35"/>
        <v>0</v>
      </c>
      <c r="DA6">
        <f t="shared" si="36"/>
        <v>0</v>
      </c>
      <c r="DB6">
        <f t="shared" si="37"/>
        <v>0</v>
      </c>
      <c r="DC6" t="str">
        <f t="shared" si="38"/>
        <v/>
      </c>
      <c r="DD6">
        <f t="shared" si="39"/>
        <v>0</v>
      </c>
      <c r="DE6">
        <f t="shared" si="40"/>
        <v>0</v>
      </c>
      <c r="DF6">
        <f t="shared" si="41"/>
        <v>0</v>
      </c>
      <c r="DG6" t="str">
        <f t="shared" si="42"/>
        <v/>
      </c>
      <c r="DH6">
        <f t="shared" si="43"/>
        <v>0</v>
      </c>
      <c r="DI6">
        <f t="shared" si="44"/>
        <v>0</v>
      </c>
      <c r="DJ6">
        <f t="shared" si="45"/>
        <v>0</v>
      </c>
      <c r="DK6" t="str">
        <f t="shared" si="46"/>
        <v/>
      </c>
      <c r="DL6">
        <f t="shared" si="47"/>
        <v>0</v>
      </c>
      <c r="DM6">
        <f t="shared" si="48"/>
        <v>0</v>
      </c>
      <c r="DN6">
        <f t="shared" si="49"/>
        <v>0</v>
      </c>
      <c r="DO6" t="str">
        <f t="shared" si="50"/>
        <v/>
      </c>
      <c r="DP6">
        <f t="shared" si="51"/>
        <v>0</v>
      </c>
      <c r="DQ6">
        <f t="shared" si="52"/>
        <v>0</v>
      </c>
      <c r="DR6">
        <f t="shared" si="53"/>
        <v>0</v>
      </c>
      <c r="DS6" t="str">
        <f t="shared" si="54"/>
        <v/>
      </c>
      <c r="DT6">
        <f t="shared" si="55"/>
        <v>0</v>
      </c>
      <c r="DU6">
        <f t="shared" si="56"/>
        <v>0</v>
      </c>
      <c r="DV6">
        <f t="shared" si="57"/>
        <v>0</v>
      </c>
      <c r="DW6" t="str">
        <f t="shared" si="58"/>
        <v/>
      </c>
      <c r="DX6">
        <f t="shared" si="59"/>
        <v>0</v>
      </c>
      <c r="DY6">
        <f t="shared" si="60"/>
        <v>0</v>
      </c>
      <c r="DZ6">
        <f t="shared" si="61"/>
        <v>0</v>
      </c>
      <c r="EA6" t="str">
        <f t="shared" si="62"/>
        <v/>
      </c>
      <c r="EB6">
        <f t="shared" si="63"/>
        <v>0</v>
      </c>
      <c r="EC6">
        <f t="shared" si="64"/>
        <v>0</v>
      </c>
      <c r="ED6">
        <f t="shared" si="65"/>
        <v>0</v>
      </c>
      <c r="EE6" t="str">
        <f t="shared" si="66"/>
        <v/>
      </c>
      <c r="EF6">
        <f t="shared" si="67"/>
        <v>0</v>
      </c>
      <c r="EG6">
        <f t="shared" si="68"/>
        <v>0</v>
      </c>
      <c r="EH6">
        <f t="shared" si="69"/>
        <v>0</v>
      </c>
      <c r="EI6" t="str">
        <f t="shared" si="70"/>
        <v/>
      </c>
      <c r="EJ6">
        <f t="shared" si="71"/>
        <v>0</v>
      </c>
      <c r="EK6">
        <f t="shared" si="72"/>
        <v>0</v>
      </c>
      <c r="EL6">
        <f t="shared" si="73"/>
        <v>0</v>
      </c>
      <c r="EM6" t="str">
        <f t="shared" si="74"/>
        <v/>
      </c>
      <c r="EN6">
        <f t="shared" si="75"/>
        <v>0</v>
      </c>
      <c r="EO6">
        <f t="shared" si="76"/>
        <v>0</v>
      </c>
      <c r="EP6">
        <f t="shared" si="77"/>
        <v>0</v>
      </c>
      <c r="EQ6" t="str">
        <f t="shared" si="78"/>
        <v/>
      </c>
      <c r="ER6">
        <f t="shared" si="79"/>
        <v>0</v>
      </c>
      <c r="ES6">
        <f t="shared" si="80"/>
        <v>0</v>
      </c>
      <c r="ET6">
        <f t="shared" si="81"/>
        <v>0</v>
      </c>
      <c r="EU6" t="str">
        <f t="shared" si="82"/>
        <v/>
      </c>
      <c r="EV6">
        <f t="shared" si="83"/>
        <v>0</v>
      </c>
      <c r="EW6">
        <f t="shared" si="84"/>
        <v>0</v>
      </c>
      <c r="EX6">
        <f t="shared" si="85"/>
        <v>0</v>
      </c>
      <c r="EY6" t="str">
        <f t="shared" si="86"/>
        <v/>
      </c>
      <c r="EZ6">
        <f t="shared" si="87"/>
        <v>0</v>
      </c>
      <c r="FA6">
        <f t="shared" si="88"/>
        <v>0</v>
      </c>
      <c r="FB6">
        <f t="shared" si="89"/>
        <v>0</v>
      </c>
      <c r="FC6" t="str">
        <f t="shared" si="90"/>
        <v/>
      </c>
      <c r="FD6">
        <f t="shared" si="91"/>
        <v>0</v>
      </c>
      <c r="FE6">
        <f t="shared" si="92"/>
        <v>0</v>
      </c>
      <c r="FF6">
        <f t="shared" si="93"/>
        <v>0</v>
      </c>
      <c r="FG6" t="str">
        <f t="shared" si="94"/>
        <v/>
      </c>
      <c r="FH6">
        <f t="shared" si="95"/>
        <v>0</v>
      </c>
      <c r="FI6">
        <f t="shared" si="96"/>
        <v>0</v>
      </c>
      <c r="FJ6">
        <f t="shared" si="97"/>
        <v>0</v>
      </c>
    </row>
    <row r="7" spans="1:166" x14ac:dyDescent="0.25">
      <c r="A7" t="s">
        <v>34</v>
      </c>
      <c r="B7" t="s">
        <v>245</v>
      </c>
      <c r="C7" t="str">
        <f>'1. Enter experiment details'!J10</f>
        <v>_A6</v>
      </c>
      <c r="D7">
        <v>6</v>
      </c>
      <c r="E7">
        <f t="shared" si="98"/>
        <v>8</v>
      </c>
      <c r="F7">
        <v>1</v>
      </c>
      <c r="H7" t="s">
        <v>35</v>
      </c>
      <c r="I7" t="str">
        <f>'1. Enter experiment details'!Q10</f>
        <v xml:space="preserve">Core +  + </v>
      </c>
      <c r="J7">
        <v>12</v>
      </c>
      <c r="K7">
        <v>3</v>
      </c>
      <c r="L7">
        <v>1</v>
      </c>
      <c r="N7" t="s">
        <v>47</v>
      </c>
      <c r="P7">
        <v>4</v>
      </c>
      <c r="Q7">
        <f>Q6</f>
        <v>1</v>
      </c>
      <c r="R7">
        <v>1</v>
      </c>
      <c r="AL7" s="12" t="s">
        <v>91</v>
      </c>
      <c r="AN7">
        <v>11</v>
      </c>
      <c r="AO7">
        <v>6</v>
      </c>
      <c r="AP7">
        <v>1</v>
      </c>
      <c r="AS7" t="str">
        <f t="shared" si="0"/>
        <v/>
      </c>
      <c r="AT7" t="str">
        <f t="shared" si="0"/>
        <v/>
      </c>
      <c r="AU7" t="str">
        <f t="shared" si="0"/>
        <v/>
      </c>
      <c r="AV7" t="str">
        <f t="shared" si="0"/>
        <v/>
      </c>
      <c r="AW7" t="str">
        <f t="shared" si="0"/>
        <v/>
      </c>
      <c r="AX7" t="str">
        <f t="shared" si="0"/>
        <v/>
      </c>
      <c r="AY7" t="str">
        <f t="shared" si="0"/>
        <v/>
      </c>
      <c r="AZ7" t="str">
        <f t="shared" si="0"/>
        <v/>
      </c>
      <c r="BA7" t="str">
        <f t="shared" si="0"/>
        <v/>
      </c>
      <c r="BB7" t="str">
        <f t="shared" si="0"/>
        <v/>
      </c>
      <c r="BC7" t="str">
        <f t="shared" si="0"/>
        <v/>
      </c>
      <c r="BD7" t="str">
        <f t="shared" si="0"/>
        <v/>
      </c>
      <c r="BE7" t="str">
        <f t="shared" si="0"/>
        <v/>
      </c>
      <c r="BF7" t="str">
        <f t="shared" si="0"/>
        <v/>
      </c>
      <c r="BG7" t="str">
        <f t="shared" si="0"/>
        <v/>
      </c>
      <c r="BH7" t="str">
        <f t="shared" si="0"/>
        <v/>
      </c>
      <c r="BI7" t="str">
        <f t="shared" si="1"/>
        <v/>
      </c>
      <c r="BJ7" t="str">
        <f t="shared" si="1"/>
        <v/>
      </c>
      <c r="BK7" t="str">
        <f t="shared" si="1"/>
        <v/>
      </c>
      <c r="BL7" t="str">
        <f t="shared" si="1"/>
        <v/>
      </c>
      <c r="BM7" t="str">
        <f t="shared" si="1"/>
        <v/>
      </c>
      <c r="BN7" t="str">
        <f t="shared" si="1"/>
        <v/>
      </c>
      <c r="BO7" t="str">
        <f t="shared" si="1"/>
        <v/>
      </c>
      <c r="BP7" t="str">
        <f t="shared" si="1"/>
        <v/>
      </c>
      <c r="BR7" t="str">
        <f t="shared" si="2"/>
        <v>A6</v>
      </c>
      <c r="BS7">
        <v>1</v>
      </c>
      <c r="BT7">
        <f t="shared" si="3"/>
        <v>6</v>
      </c>
      <c r="BU7">
        <f t="shared" si="4"/>
        <v>8</v>
      </c>
      <c r="BV7">
        <f t="shared" si="5"/>
        <v>1</v>
      </c>
      <c r="BW7" t="str">
        <f t="shared" si="6"/>
        <v/>
      </c>
      <c r="BX7">
        <f t="shared" si="7"/>
        <v>0</v>
      </c>
      <c r="BY7">
        <f t="shared" si="8"/>
        <v>0</v>
      </c>
      <c r="BZ7">
        <f t="shared" si="9"/>
        <v>0</v>
      </c>
      <c r="CA7" t="str">
        <f t="shared" si="10"/>
        <v/>
      </c>
      <c r="CB7">
        <f t="shared" si="11"/>
        <v>0</v>
      </c>
      <c r="CC7">
        <f t="shared" si="12"/>
        <v>0</v>
      </c>
      <c r="CD7">
        <f t="shared" si="13"/>
        <v>0</v>
      </c>
      <c r="CE7" t="str">
        <f t="shared" si="14"/>
        <v/>
      </c>
      <c r="CF7">
        <f t="shared" si="15"/>
        <v>0</v>
      </c>
      <c r="CG7">
        <f t="shared" si="16"/>
        <v>0</v>
      </c>
      <c r="CH7">
        <f t="shared" si="17"/>
        <v>0</v>
      </c>
      <c r="CI7" t="str">
        <f t="shared" si="18"/>
        <v/>
      </c>
      <c r="CJ7">
        <f t="shared" si="19"/>
        <v>0</v>
      </c>
      <c r="CK7">
        <f t="shared" si="20"/>
        <v>0</v>
      </c>
      <c r="CL7">
        <f t="shared" si="21"/>
        <v>0</v>
      </c>
      <c r="CM7" t="str">
        <f t="shared" si="22"/>
        <v/>
      </c>
      <c r="CN7">
        <f t="shared" si="23"/>
        <v>0</v>
      </c>
      <c r="CO7">
        <f t="shared" si="24"/>
        <v>0</v>
      </c>
      <c r="CP7">
        <f t="shared" si="25"/>
        <v>0</v>
      </c>
      <c r="CQ7" t="str">
        <f t="shared" si="26"/>
        <v/>
      </c>
      <c r="CR7">
        <f t="shared" si="27"/>
        <v>0</v>
      </c>
      <c r="CS7">
        <f t="shared" si="28"/>
        <v>0</v>
      </c>
      <c r="CT7">
        <f t="shared" si="29"/>
        <v>0</v>
      </c>
      <c r="CU7" t="str">
        <f t="shared" si="30"/>
        <v/>
      </c>
      <c r="CV7">
        <f t="shared" si="31"/>
        <v>0</v>
      </c>
      <c r="CW7">
        <f t="shared" si="32"/>
        <v>0</v>
      </c>
      <c r="CX7">
        <f t="shared" si="33"/>
        <v>0</v>
      </c>
      <c r="CY7" t="str">
        <f t="shared" si="34"/>
        <v/>
      </c>
      <c r="CZ7">
        <f t="shared" si="35"/>
        <v>0</v>
      </c>
      <c r="DA7">
        <f t="shared" si="36"/>
        <v>0</v>
      </c>
      <c r="DB7">
        <f t="shared" si="37"/>
        <v>0</v>
      </c>
      <c r="DC7" t="str">
        <f t="shared" si="38"/>
        <v/>
      </c>
      <c r="DD7">
        <f t="shared" si="39"/>
        <v>0</v>
      </c>
      <c r="DE7">
        <f t="shared" si="40"/>
        <v>0</v>
      </c>
      <c r="DF7">
        <f t="shared" si="41"/>
        <v>0</v>
      </c>
      <c r="DG7" t="str">
        <f t="shared" si="42"/>
        <v/>
      </c>
      <c r="DH7">
        <f t="shared" si="43"/>
        <v>0</v>
      </c>
      <c r="DI7">
        <f t="shared" si="44"/>
        <v>0</v>
      </c>
      <c r="DJ7">
        <f t="shared" si="45"/>
        <v>0</v>
      </c>
      <c r="DK7" t="str">
        <f t="shared" si="46"/>
        <v/>
      </c>
      <c r="DL7">
        <f t="shared" si="47"/>
        <v>0</v>
      </c>
      <c r="DM7">
        <f t="shared" si="48"/>
        <v>0</v>
      </c>
      <c r="DN7">
        <f t="shared" si="49"/>
        <v>0</v>
      </c>
      <c r="DO7" t="str">
        <f t="shared" si="50"/>
        <v/>
      </c>
      <c r="DP7">
        <f t="shared" si="51"/>
        <v>0</v>
      </c>
      <c r="DQ7">
        <f t="shared" si="52"/>
        <v>0</v>
      </c>
      <c r="DR7">
        <f t="shared" si="53"/>
        <v>0</v>
      </c>
      <c r="DS7" t="str">
        <f t="shared" si="54"/>
        <v/>
      </c>
      <c r="DT7">
        <f t="shared" si="55"/>
        <v>0</v>
      </c>
      <c r="DU7">
        <f t="shared" si="56"/>
        <v>0</v>
      </c>
      <c r="DV7">
        <f t="shared" si="57"/>
        <v>0</v>
      </c>
      <c r="DW7" t="str">
        <f t="shared" si="58"/>
        <v/>
      </c>
      <c r="DX7">
        <f t="shared" si="59"/>
        <v>0</v>
      </c>
      <c r="DY7">
        <f t="shared" si="60"/>
        <v>0</v>
      </c>
      <c r="DZ7">
        <f t="shared" si="61"/>
        <v>0</v>
      </c>
      <c r="EA7" t="str">
        <f t="shared" si="62"/>
        <v/>
      </c>
      <c r="EB7">
        <f t="shared" si="63"/>
        <v>0</v>
      </c>
      <c r="EC7">
        <f t="shared" si="64"/>
        <v>0</v>
      </c>
      <c r="ED7">
        <f t="shared" si="65"/>
        <v>0</v>
      </c>
      <c r="EE7" t="str">
        <f t="shared" si="66"/>
        <v/>
      </c>
      <c r="EF7">
        <f t="shared" si="67"/>
        <v>0</v>
      </c>
      <c r="EG7">
        <f t="shared" si="68"/>
        <v>0</v>
      </c>
      <c r="EH7">
        <f t="shared" si="69"/>
        <v>0</v>
      </c>
      <c r="EI7" t="str">
        <f t="shared" si="70"/>
        <v/>
      </c>
      <c r="EJ7">
        <f t="shared" si="71"/>
        <v>0</v>
      </c>
      <c r="EK7">
        <f t="shared" si="72"/>
        <v>0</v>
      </c>
      <c r="EL7">
        <f t="shared" si="73"/>
        <v>0</v>
      </c>
      <c r="EM7" t="str">
        <f t="shared" si="74"/>
        <v/>
      </c>
      <c r="EN7">
        <f t="shared" si="75"/>
        <v>0</v>
      </c>
      <c r="EO7">
        <f t="shared" si="76"/>
        <v>0</v>
      </c>
      <c r="EP7">
        <f t="shared" si="77"/>
        <v>0</v>
      </c>
      <c r="EQ7" t="str">
        <f t="shared" si="78"/>
        <v/>
      </c>
      <c r="ER7">
        <f t="shared" si="79"/>
        <v>0</v>
      </c>
      <c r="ES7">
        <f t="shared" si="80"/>
        <v>0</v>
      </c>
      <c r="ET7">
        <f t="shared" si="81"/>
        <v>0</v>
      </c>
      <c r="EU7" t="str">
        <f t="shared" si="82"/>
        <v/>
      </c>
      <c r="EV7">
        <f t="shared" si="83"/>
        <v>0</v>
      </c>
      <c r="EW7">
        <f t="shared" si="84"/>
        <v>0</v>
      </c>
      <c r="EX7">
        <f t="shared" si="85"/>
        <v>0</v>
      </c>
      <c r="EY7" t="str">
        <f t="shared" si="86"/>
        <v/>
      </c>
      <c r="EZ7">
        <f t="shared" si="87"/>
        <v>0</v>
      </c>
      <c r="FA7">
        <f t="shared" si="88"/>
        <v>0</v>
      </c>
      <c r="FB7">
        <f t="shared" si="89"/>
        <v>0</v>
      </c>
      <c r="FC7" t="str">
        <f t="shared" si="90"/>
        <v/>
      </c>
      <c r="FD7">
        <f t="shared" si="91"/>
        <v>0</v>
      </c>
      <c r="FE7">
        <f t="shared" si="92"/>
        <v>0</v>
      </c>
      <c r="FF7">
        <f t="shared" si="93"/>
        <v>0</v>
      </c>
      <c r="FG7" t="str">
        <f t="shared" si="94"/>
        <v/>
      </c>
      <c r="FH7">
        <f t="shared" si="95"/>
        <v>0</v>
      </c>
      <c r="FI7">
        <f t="shared" si="96"/>
        <v>0</v>
      </c>
      <c r="FJ7">
        <f t="shared" si="97"/>
        <v>0</v>
      </c>
    </row>
    <row r="8" spans="1:166" x14ac:dyDescent="0.25">
      <c r="A8" t="s">
        <v>36</v>
      </c>
      <c r="B8" t="s">
        <v>245</v>
      </c>
      <c r="C8" t="s">
        <v>89</v>
      </c>
      <c r="D8">
        <v>7</v>
      </c>
      <c r="E8">
        <f t="shared" si="98"/>
        <v>8</v>
      </c>
      <c r="F8">
        <v>1</v>
      </c>
      <c r="H8" t="s">
        <v>37</v>
      </c>
      <c r="I8" t="str">
        <f>'1. Enter experiment details'!Q11</f>
        <v xml:space="preserve">Core +  + </v>
      </c>
      <c r="J8">
        <v>12</v>
      </c>
      <c r="K8">
        <v>2</v>
      </c>
      <c r="L8">
        <v>1</v>
      </c>
      <c r="N8" t="s">
        <v>38</v>
      </c>
      <c r="P8">
        <v>5</v>
      </c>
      <c r="Q8">
        <f>Q7</f>
        <v>1</v>
      </c>
      <c r="R8">
        <v>1</v>
      </c>
      <c r="AL8" s="12" t="s">
        <v>92</v>
      </c>
      <c r="AN8">
        <v>1</v>
      </c>
      <c r="AO8">
        <v>5</v>
      </c>
      <c r="AP8">
        <v>1</v>
      </c>
      <c r="AS8" t="str">
        <f t="shared" si="0"/>
        <v/>
      </c>
      <c r="AT8" t="str">
        <f t="shared" si="0"/>
        <v/>
      </c>
      <c r="AU8" t="str">
        <f t="shared" si="0"/>
        <v/>
      </c>
      <c r="AV8" t="str">
        <f t="shared" si="0"/>
        <v/>
      </c>
      <c r="AW8" t="str">
        <f t="shared" si="0"/>
        <v/>
      </c>
      <c r="AX8" t="str">
        <f t="shared" si="0"/>
        <v/>
      </c>
      <c r="AY8" t="str">
        <f t="shared" si="0"/>
        <v/>
      </c>
      <c r="AZ8" t="str">
        <f t="shared" si="0"/>
        <v/>
      </c>
      <c r="BA8" t="str">
        <f t="shared" si="0"/>
        <v/>
      </c>
      <c r="BB8" t="str">
        <f t="shared" si="0"/>
        <v/>
      </c>
      <c r="BC8" t="str">
        <f t="shared" si="0"/>
        <v/>
      </c>
      <c r="BD8" t="str">
        <f t="shared" si="0"/>
        <v/>
      </c>
      <c r="BE8" t="str">
        <f t="shared" si="0"/>
        <v/>
      </c>
      <c r="BF8" t="str">
        <f t="shared" si="0"/>
        <v/>
      </c>
      <c r="BG8" t="str">
        <f t="shared" si="0"/>
        <v/>
      </c>
      <c r="BH8" t="str">
        <f t="shared" si="0"/>
        <v/>
      </c>
      <c r="BI8" t="str">
        <f t="shared" si="1"/>
        <v/>
      </c>
      <c r="BJ8" t="str">
        <f t="shared" si="1"/>
        <v/>
      </c>
      <c r="BK8" t="str">
        <f t="shared" si="1"/>
        <v/>
      </c>
      <c r="BL8" t="str">
        <f t="shared" si="1"/>
        <v/>
      </c>
      <c r="BM8" t="str">
        <f t="shared" si="1"/>
        <v/>
      </c>
      <c r="BN8" t="str">
        <f t="shared" si="1"/>
        <v/>
      </c>
      <c r="BO8" t="str">
        <f t="shared" si="1"/>
        <v/>
      </c>
      <c r="BP8" t="str">
        <f t="shared" si="1"/>
        <v/>
      </c>
      <c r="BR8" t="str">
        <f t="shared" si="2"/>
        <v>A7</v>
      </c>
      <c r="BS8">
        <v>1</v>
      </c>
      <c r="BT8">
        <f t="shared" si="3"/>
        <v>7</v>
      </c>
      <c r="BU8">
        <f t="shared" si="4"/>
        <v>8</v>
      </c>
      <c r="BV8">
        <f t="shared" si="5"/>
        <v>1</v>
      </c>
      <c r="BW8" t="str">
        <f t="shared" si="6"/>
        <v/>
      </c>
      <c r="BX8">
        <f t="shared" si="7"/>
        <v>0</v>
      </c>
      <c r="BY8">
        <f t="shared" si="8"/>
        <v>0</v>
      </c>
      <c r="BZ8">
        <f t="shared" si="9"/>
        <v>0</v>
      </c>
      <c r="CA8" t="str">
        <f t="shared" si="10"/>
        <v/>
      </c>
      <c r="CB8">
        <f t="shared" si="11"/>
        <v>0</v>
      </c>
      <c r="CC8">
        <f t="shared" si="12"/>
        <v>0</v>
      </c>
      <c r="CD8">
        <f t="shared" si="13"/>
        <v>0</v>
      </c>
      <c r="CE8" t="str">
        <f t="shared" si="14"/>
        <v/>
      </c>
      <c r="CF8">
        <f t="shared" si="15"/>
        <v>0</v>
      </c>
      <c r="CG8">
        <f t="shared" si="16"/>
        <v>0</v>
      </c>
      <c r="CH8">
        <f t="shared" si="17"/>
        <v>0</v>
      </c>
      <c r="CI8" t="str">
        <f t="shared" si="18"/>
        <v/>
      </c>
      <c r="CJ8">
        <f t="shared" si="19"/>
        <v>0</v>
      </c>
      <c r="CK8">
        <f t="shared" si="20"/>
        <v>0</v>
      </c>
      <c r="CL8">
        <f t="shared" si="21"/>
        <v>0</v>
      </c>
      <c r="CM8" t="str">
        <f t="shared" si="22"/>
        <v/>
      </c>
      <c r="CN8">
        <f t="shared" si="23"/>
        <v>0</v>
      </c>
      <c r="CO8">
        <f t="shared" si="24"/>
        <v>0</v>
      </c>
      <c r="CP8">
        <f t="shared" si="25"/>
        <v>0</v>
      </c>
      <c r="CQ8" t="str">
        <f t="shared" si="26"/>
        <v/>
      </c>
      <c r="CR8">
        <f t="shared" si="27"/>
        <v>0</v>
      </c>
      <c r="CS8">
        <f t="shared" si="28"/>
        <v>0</v>
      </c>
      <c r="CT8">
        <f t="shared" si="29"/>
        <v>0</v>
      </c>
      <c r="CU8" t="str">
        <f t="shared" si="30"/>
        <v/>
      </c>
      <c r="CV8">
        <f t="shared" si="31"/>
        <v>0</v>
      </c>
      <c r="CW8">
        <f t="shared" si="32"/>
        <v>0</v>
      </c>
      <c r="CX8">
        <f t="shared" si="33"/>
        <v>0</v>
      </c>
      <c r="CY8" t="str">
        <f t="shared" si="34"/>
        <v/>
      </c>
      <c r="CZ8">
        <f t="shared" si="35"/>
        <v>0</v>
      </c>
      <c r="DA8">
        <f t="shared" si="36"/>
        <v>0</v>
      </c>
      <c r="DB8">
        <f t="shared" si="37"/>
        <v>0</v>
      </c>
      <c r="DC8" t="str">
        <f t="shared" si="38"/>
        <v/>
      </c>
      <c r="DD8">
        <f t="shared" si="39"/>
        <v>0</v>
      </c>
      <c r="DE8">
        <f t="shared" si="40"/>
        <v>0</v>
      </c>
      <c r="DF8">
        <f t="shared" si="41"/>
        <v>0</v>
      </c>
      <c r="DG8" t="str">
        <f t="shared" si="42"/>
        <v/>
      </c>
      <c r="DH8">
        <f t="shared" si="43"/>
        <v>0</v>
      </c>
      <c r="DI8">
        <f t="shared" si="44"/>
        <v>0</v>
      </c>
      <c r="DJ8">
        <f t="shared" si="45"/>
        <v>0</v>
      </c>
      <c r="DK8" t="str">
        <f t="shared" si="46"/>
        <v/>
      </c>
      <c r="DL8">
        <f t="shared" si="47"/>
        <v>0</v>
      </c>
      <c r="DM8">
        <f t="shared" si="48"/>
        <v>0</v>
      </c>
      <c r="DN8">
        <f t="shared" si="49"/>
        <v>0</v>
      </c>
      <c r="DO8" t="str">
        <f t="shared" si="50"/>
        <v/>
      </c>
      <c r="DP8">
        <f t="shared" si="51"/>
        <v>0</v>
      </c>
      <c r="DQ8">
        <f t="shared" si="52"/>
        <v>0</v>
      </c>
      <c r="DR8">
        <f t="shared" si="53"/>
        <v>0</v>
      </c>
      <c r="DS8" t="str">
        <f t="shared" si="54"/>
        <v/>
      </c>
      <c r="DT8">
        <f t="shared" si="55"/>
        <v>0</v>
      </c>
      <c r="DU8">
        <f t="shared" si="56"/>
        <v>0</v>
      </c>
      <c r="DV8">
        <f t="shared" si="57"/>
        <v>0</v>
      </c>
      <c r="DW8" t="str">
        <f t="shared" si="58"/>
        <v/>
      </c>
      <c r="DX8">
        <f t="shared" si="59"/>
        <v>0</v>
      </c>
      <c r="DY8">
        <f t="shared" si="60"/>
        <v>0</v>
      </c>
      <c r="DZ8">
        <f t="shared" si="61"/>
        <v>0</v>
      </c>
      <c r="EA8" t="str">
        <f t="shared" si="62"/>
        <v/>
      </c>
      <c r="EB8">
        <f t="shared" si="63"/>
        <v>0</v>
      </c>
      <c r="EC8">
        <f t="shared" si="64"/>
        <v>0</v>
      </c>
      <c r="ED8">
        <f t="shared" si="65"/>
        <v>0</v>
      </c>
      <c r="EE8" t="str">
        <f t="shared" si="66"/>
        <v/>
      </c>
      <c r="EF8">
        <f t="shared" si="67"/>
        <v>0</v>
      </c>
      <c r="EG8">
        <f t="shared" si="68"/>
        <v>0</v>
      </c>
      <c r="EH8">
        <f t="shared" si="69"/>
        <v>0</v>
      </c>
      <c r="EI8" t="str">
        <f t="shared" si="70"/>
        <v/>
      </c>
      <c r="EJ8">
        <f t="shared" si="71"/>
        <v>0</v>
      </c>
      <c r="EK8">
        <f t="shared" si="72"/>
        <v>0</v>
      </c>
      <c r="EL8">
        <f t="shared" si="73"/>
        <v>0</v>
      </c>
      <c r="EM8" t="str">
        <f t="shared" si="74"/>
        <v/>
      </c>
      <c r="EN8">
        <f t="shared" si="75"/>
        <v>0</v>
      </c>
      <c r="EO8">
        <f t="shared" si="76"/>
        <v>0</v>
      </c>
      <c r="EP8">
        <f t="shared" si="77"/>
        <v>0</v>
      </c>
      <c r="EQ8" t="str">
        <f t="shared" si="78"/>
        <v/>
      </c>
      <c r="ER8">
        <f t="shared" si="79"/>
        <v>0</v>
      </c>
      <c r="ES8">
        <f t="shared" si="80"/>
        <v>0</v>
      </c>
      <c r="ET8">
        <f t="shared" si="81"/>
        <v>0</v>
      </c>
      <c r="EU8" t="str">
        <f t="shared" si="82"/>
        <v/>
      </c>
      <c r="EV8">
        <f t="shared" si="83"/>
        <v>0</v>
      </c>
      <c r="EW8">
        <f t="shared" si="84"/>
        <v>0</v>
      </c>
      <c r="EX8">
        <f t="shared" si="85"/>
        <v>0</v>
      </c>
      <c r="EY8" t="str">
        <f t="shared" si="86"/>
        <v/>
      </c>
      <c r="EZ8">
        <f t="shared" si="87"/>
        <v>0</v>
      </c>
      <c r="FA8">
        <f t="shared" si="88"/>
        <v>0</v>
      </c>
      <c r="FB8">
        <f t="shared" si="89"/>
        <v>0</v>
      </c>
      <c r="FC8" t="str">
        <f t="shared" si="90"/>
        <v/>
      </c>
      <c r="FD8">
        <f t="shared" si="91"/>
        <v>0</v>
      </c>
      <c r="FE8">
        <f t="shared" si="92"/>
        <v>0</v>
      </c>
      <c r="FF8">
        <f t="shared" si="93"/>
        <v>0</v>
      </c>
      <c r="FG8" t="str">
        <f t="shared" si="94"/>
        <v/>
      </c>
      <c r="FH8">
        <f t="shared" si="95"/>
        <v>0</v>
      </c>
      <c r="FI8">
        <f t="shared" si="96"/>
        <v>0</v>
      </c>
      <c r="FJ8">
        <f t="shared" si="97"/>
        <v>0</v>
      </c>
    </row>
    <row r="9" spans="1:166" x14ac:dyDescent="0.25">
      <c r="A9" t="s">
        <v>38</v>
      </c>
      <c r="B9" t="s">
        <v>245</v>
      </c>
      <c r="C9" t="s">
        <v>241</v>
      </c>
      <c r="D9">
        <v>8</v>
      </c>
      <c r="E9">
        <f t="shared" si="98"/>
        <v>8</v>
      </c>
      <c r="F9">
        <v>1</v>
      </c>
      <c r="H9" t="s">
        <v>39</v>
      </c>
      <c r="I9" t="str">
        <f>'1. Enter experiment details'!Q12</f>
        <v xml:space="preserve">Core +  + </v>
      </c>
      <c r="J9">
        <v>12</v>
      </c>
      <c r="K9">
        <v>1</v>
      </c>
      <c r="L9">
        <v>1</v>
      </c>
      <c r="N9" t="s">
        <v>93</v>
      </c>
      <c r="P9">
        <v>6</v>
      </c>
      <c r="Q9">
        <f>Q8</f>
        <v>1</v>
      </c>
      <c r="R9">
        <v>1</v>
      </c>
      <c r="AL9" s="12" t="s">
        <v>94</v>
      </c>
      <c r="AN9">
        <v>2</v>
      </c>
      <c r="AO9">
        <v>5</v>
      </c>
      <c r="AP9">
        <v>1</v>
      </c>
      <c r="AS9" t="str">
        <f t="shared" si="0"/>
        <v/>
      </c>
      <c r="AT9" t="str">
        <f t="shared" si="0"/>
        <v/>
      </c>
      <c r="AU9" t="str">
        <f t="shared" si="0"/>
        <v/>
      </c>
      <c r="AV9" t="str">
        <f t="shared" si="0"/>
        <v/>
      </c>
      <c r="AW9" t="str">
        <f t="shared" si="0"/>
        <v/>
      </c>
      <c r="AX9" t="str">
        <f t="shared" si="0"/>
        <v/>
      </c>
      <c r="AY9" t="str">
        <f t="shared" si="0"/>
        <v/>
      </c>
      <c r="AZ9" t="str">
        <f t="shared" si="0"/>
        <v/>
      </c>
      <c r="BA9" t="str">
        <f t="shared" si="0"/>
        <v/>
      </c>
      <c r="BB9" t="str">
        <f t="shared" si="0"/>
        <v/>
      </c>
      <c r="BC9" t="str">
        <f t="shared" si="0"/>
        <v/>
      </c>
      <c r="BD9" t="str">
        <f t="shared" si="0"/>
        <v/>
      </c>
      <c r="BE9" t="str">
        <f t="shared" si="0"/>
        <v/>
      </c>
      <c r="BF9" t="str">
        <f t="shared" si="0"/>
        <v/>
      </c>
      <c r="BG9" t="str">
        <f t="shared" si="0"/>
        <v/>
      </c>
      <c r="BH9" t="str">
        <f t="shared" si="0"/>
        <v/>
      </c>
      <c r="BI9" t="str">
        <f t="shared" si="1"/>
        <v/>
      </c>
      <c r="BJ9" t="str">
        <f t="shared" si="1"/>
        <v/>
      </c>
      <c r="BK9" t="str">
        <f t="shared" si="1"/>
        <v/>
      </c>
      <c r="BL9" t="str">
        <f t="shared" si="1"/>
        <v/>
      </c>
      <c r="BM9" t="str">
        <f t="shared" si="1"/>
        <v/>
      </c>
      <c r="BN9" t="str">
        <f t="shared" si="1"/>
        <v/>
      </c>
      <c r="BO9" t="str">
        <f t="shared" si="1"/>
        <v/>
      </c>
      <c r="BP9" t="str">
        <f t="shared" si="1"/>
        <v/>
      </c>
      <c r="BR9" t="str">
        <f t="shared" si="2"/>
        <v>A8</v>
      </c>
      <c r="BS9">
        <v>1</v>
      </c>
      <c r="BT9">
        <f t="shared" si="3"/>
        <v>8</v>
      </c>
      <c r="BU9">
        <f t="shared" si="4"/>
        <v>8</v>
      </c>
      <c r="BV9">
        <f t="shared" si="5"/>
        <v>1</v>
      </c>
      <c r="BW9" t="str">
        <f t="shared" si="6"/>
        <v/>
      </c>
      <c r="BX9">
        <f t="shared" si="7"/>
        <v>0</v>
      </c>
      <c r="BY9">
        <f t="shared" si="8"/>
        <v>0</v>
      </c>
      <c r="BZ9">
        <f t="shared" si="9"/>
        <v>0</v>
      </c>
      <c r="CA9" t="str">
        <f t="shared" si="10"/>
        <v/>
      </c>
      <c r="CB9">
        <f t="shared" si="11"/>
        <v>0</v>
      </c>
      <c r="CC9">
        <f t="shared" si="12"/>
        <v>0</v>
      </c>
      <c r="CD9">
        <f t="shared" si="13"/>
        <v>0</v>
      </c>
      <c r="CE9" t="str">
        <f t="shared" si="14"/>
        <v/>
      </c>
      <c r="CF9">
        <f t="shared" si="15"/>
        <v>0</v>
      </c>
      <c r="CG9">
        <f t="shared" si="16"/>
        <v>0</v>
      </c>
      <c r="CH9">
        <f t="shared" si="17"/>
        <v>0</v>
      </c>
      <c r="CI9" t="str">
        <f t="shared" si="18"/>
        <v/>
      </c>
      <c r="CJ9">
        <f t="shared" si="19"/>
        <v>0</v>
      </c>
      <c r="CK9">
        <f t="shared" si="20"/>
        <v>0</v>
      </c>
      <c r="CL9">
        <f t="shared" si="21"/>
        <v>0</v>
      </c>
      <c r="CM9" t="str">
        <f t="shared" si="22"/>
        <v/>
      </c>
      <c r="CN9">
        <f t="shared" si="23"/>
        <v>0</v>
      </c>
      <c r="CO9">
        <f t="shared" si="24"/>
        <v>0</v>
      </c>
      <c r="CP9">
        <f t="shared" si="25"/>
        <v>0</v>
      </c>
      <c r="CQ9" t="str">
        <f t="shared" si="26"/>
        <v/>
      </c>
      <c r="CR9">
        <f t="shared" si="27"/>
        <v>0</v>
      </c>
      <c r="CS9">
        <f t="shared" si="28"/>
        <v>0</v>
      </c>
      <c r="CT9">
        <f t="shared" si="29"/>
        <v>0</v>
      </c>
      <c r="CU9" t="str">
        <f t="shared" si="30"/>
        <v/>
      </c>
      <c r="CV9">
        <f t="shared" si="31"/>
        <v>0</v>
      </c>
      <c r="CW9">
        <f t="shared" si="32"/>
        <v>0</v>
      </c>
      <c r="CX9">
        <f t="shared" si="33"/>
        <v>0</v>
      </c>
      <c r="CY9" t="str">
        <f t="shared" si="34"/>
        <v/>
      </c>
      <c r="CZ9">
        <f t="shared" si="35"/>
        <v>0</v>
      </c>
      <c r="DA9">
        <f t="shared" si="36"/>
        <v>0</v>
      </c>
      <c r="DB9">
        <f t="shared" si="37"/>
        <v>0</v>
      </c>
      <c r="DC9" t="str">
        <f t="shared" si="38"/>
        <v/>
      </c>
      <c r="DD9">
        <f t="shared" si="39"/>
        <v>0</v>
      </c>
      <c r="DE9">
        <f t="shared" si="40"/>
        <v>0</v>
      </c>
      <c r="DF9">
        <f t="shared" si="41"/>
        <v>0</v>
      </c>
      <c r="DG9" t="str">
        <f t="shared" si="42"/>
        <v/>
      </c>
      <c r="DH9">
        <f t="shared" si="43"/>
        <v>0</v>
      </c>
      <c r="DI9">
        <f t="shared" si="44"/>
        <v>0</v>
      </c>
      <c r="DJ9">
        <f t="shared" si="45"/>
        <v>0</v>
      </c>
      <c r="DK9" t="str">
        <f t="shared" si="46"/>
        <v/>
      </c>
      <c r="DL9">
        <f t="shared" si="47"/>
        <v>0</v>
      </c>
      <c r="DM9">
        <f t="shared" si="48"/>
        <v>0</v>
      </c>
      <c r="DN9">
        <f t="shared" si="49"/>
        <v>0</v>
      </c>
      <c r="DO9" t="str">
        <f t="shared" si="50"/>
        <v/>
      </c>
      <c r="DP9">
        <f t="shared" si="51"/>
        <v>0</v>
      </c>
      <c r="DQ9">
        <f t="shared" si="52"/>
        <v>0</v>
      </c>
      <c r="DR9">
        <f t="shared" si="53"/>
        <v>0</v>
      </c>
      <c r="DS9" t="str">
        <f t="shared" si="54"/>
        <v/>
      </c>
      <c r="DT9">
        <f t="shared" si="55"/>
        <v>0</v>
      </c>
      <c r="DU9">
        <f t="shared" si="56"/>
        <v>0</v>
      </c>
      <c r="DV9">
        <f t="shared" si="57"/>
        <v>0</v>
      </c>
      <c r="DW9" t="str">
        <f t="shared" si="58"/>
        <v/>
      </c>
      <c r="DX9">
        <f t="shared" si="59"/>
        <v>0</v>
      </c>
      <c r="DY9">
        <f t="shared" si="60"/>
        <v>0</v>
      </c>
      <c r="DZ9">
        <f t="shared" si="61"/>
        <v>0</v>
      </c>
      <c r="EA9" t="str">
        <f t="shared" si="62"/>
        <v/>
      </c>
      <c r="EB9">
        <f t="shared" si="63"/>
        <v>0</v>
      </c>
      <c r="EC9">
        <f t="shared" si="64"/>
        <v>0</v>
      </c>
      <c r="ED9">
        <f t="shared" si="65"/>
        <v>0</v>
      </c>
      <c r="EE9" t="str">
        <f t="shared" si="66"/>
        <v/>
      </c>
      <c r="EF9">
        <f t="shared" si="67"/>
        <v>0</v>
      </c>
      <c r="EG9">
        <f t="shared" si="68"/>
        <v>0</v>
      </c>
      <c r="EH9">
        <f t="shared" si="69"/>
        <v>0</v>
      </c>
      <c r="EI9" t="str">
        <f t="shared" si="70"/>
        <v/>
      </c>
      <c r="EJ9">
        <f t="shared" si="71"/>
        <v>0</v>
      </c>
      <c r="EK9">
        <f t="shared" si="72"/>
        <v>0</v>
      </c>
      <c r="EL9">
        <f t="shared" si="73"/>
        <v>0</v>
      </c>
      <c r="EM9" t="str">
        <f t="shared" si="74"/>
        <v/>
      </c>
      <c r="EN9">
        <f t="shared" si="75"/>
        <v>0</v>
      </c>
      <c r="EO9">
        <f t="shared" si="76"/>
        <v>0</v>
      </c>
      <c r="EP9">
        <f t="shared" si="77"/>
        <v>0</v>
      </c>
      <c r="EQ9" t="str">
        <f t="shared" si="78"/>
        <v/>
      </c>
      <c r="ER9">
        <f t="shared" si="79"/>
        <v>0</v>
      </c>
      <c r="ES9">
        <f t="shared" si="80"/>
        <v>0</v>
      </c>
      <c r="ET9">
        <f t="shared" si="81"/>
        <v>0</v>
      </c>
      <c r="EU9" t="str">
        <f t="shared" si="82"/>
        <v/>
      </c>
      <c r="EV9">
        <f t="shared" si="83"/>
        <v>0</v>
      </c>
      <c r="EW9">
        <f t="shared" si="84"/>
        <v>0</v>
      </c>
      <c r="EX9">
        <f t="shared" si="85"/>
        <v>0</v>
      </c>
      <c r="EY9" t="str">
        <f t="shared" si="86"/>
        <v/>
      </c>
      <c r="EZ9">
        <f t="shared" si="87"/>
        <v>0</v>
      </c>
      <c r="FA9">
        <f t="shared" si="88"/>
        <v>0</v>
      </c>
      <c r="FB9">
        <f t="shared" si="89"/>
        <v>0</v>
      </c>
      <c r="FC9" t="str">
        <f t="shared" si="90"/>
        <v/>
      </c>
      <c r="FD9">
        <f t="shared" si="91"/>
        <v>0</v>
      </c>
      <c r="FE9">
        <f t="shared" si="92"/>
        <v>0</v>
      </c>
      <c r="FF9">
        <f t="shared" si="93"/>
        <v>0</v>
      </c>
      <c r="FG9" t="str">
        <f t="shared" si="94"/>
        <v/>
      </c>
      <c r="FH9">
        <f t="shared" si="95"/>
        <v>0</v>
      </c>
      <c r="FI9">
        <f t="shared" si="96"/>
        <v>0</v>
      </c>
      <c r="FJ9">
        <f t="shared" si="97"/>
        <v>0</v>
      </c>
    </row>
    <row r="10" spans="1:166" x14ac:dyDescent="0.25">
      <c r="A10" t="s">
        <v>40</v>
      </c>
      <c r="B10" t="s">
        <v>245</v>
      </c>
      <c r="C10" t="str">
        <f>'1. Enter experiment details'!J11</f>
        <v>_B1</v>
      </c>
      <c r="D10">
        <v>1</v>
      </c>
      <c r="E10">
        <f>E9-1</f>
        <v>7</v>
      </c>
      <c r="F10">
        <v>1</v>
      </c>
      <c r="N10" t="s">
        <v>95</v>
      </c>
      <c r="P10">
        <v>7</v>
      </c>
      <c r="Q10">
        <f>Q9</f>
        <v>1</v>
      </c>
      <c r="R10">
        <v>1</v>
      </c>
      <c r="AL10" s="12" t="s">
        <v>96</v>
      </c>
      <c r="AN10">
        <v>3</v>
      </c>
      <c r="AO10">
        <v>5</v>
      </c>
      <c r="AP10">
        <v>1</v>
      </c>
      <c r="AS10" t="str">
        <f t="shared" si="0"/>
        <v/>
      </c>
      <c r="AT10" t="str">
        <f t="shared" si="0"/>
        <v/>
      </c>
      <c r="AU10" t="str">
        <f t="shared" si="0"/>
        <v/>
      </c>
      <c r="AV10" t="str">
        <f t="shared" si="0"/>
        <v/>
      </c>
      <c r="AW10" t="str">
        <f t="shared" si="0"/>
        <v/>
      </c>
      <c r="AX10" t="str">
        <f t="shared" si="0"/>
        <v/>
      </c>
      <c r="AY10" t="str">
        <f t="shared" si="0"/>
        <v/>
      </c>
      <c r="AZ10" t="str">
        <f t="shared" si="0"/>
        <v/>
      </c>
      <c r="BA10" t="str">
        <f t="shared" si="0"/>
        <v/>
      </c>
      <c r="BB10" t="str">
        <f t="shared" si="0"/>
        <v/>
      </c>
      <c r="BC10" t="str">
        <f t="shared" si="0"/>
        <v/>
      </c>
      <c r="BD10" t="str">
        <f t="shared" si="0"/>
        <v/>
      </c>
      <c r="BE10" t="str">
        <f t="shared" si="0"/>
        <v/>
      </c>
      <c r="BF10" t="str">
        <f t="shared" si="0"/>
        <v/>
      </c>
      <c r="BG10" t="str">
        <f t="shared" si="0"/>
        <v/>
      </c>
      <c r="BH10" t="str">
        <f t="shared" si="0"/>
        <v/>
      </c>
      <c r="BI10" t="str">
        <f t="shared" si="1"/>
        <v/>
      </c>
      <c r="BJ10" t="str">
        <f t="shared" si="1"/>
        <v/>
      </c>
      <c r="BK10" t="str">
        <f t="shared" si="1"/>
        <v/>
      </c>
      <c r="BL10" t="str">
        <f t="shared" si="1"/>
        <v/>
      </c>
      <c r="BM10" t="str">
        <f t="shared" si="1"/>
        <v/>
      </c>
      <c r="BN10" t="str">
        <f t="shared" si="1"/>
        <v/>
      </c>
      <c r="BO10" t="str">
        <f t="shared" si="1"/>
        <v/>
      </c>
      <c r="BP10" t="str">
        <f t="shared" si="1"/>
        <v/>
      </c>
      <c r="BR10" t="str">
        <f t="shared" si="2"/>
        <v>B1</v>
      </c>
      <c r="BS10" t="str">
        <f t="shared" ref="BS10:BS25" si="99">AS10</f>
        <v/>
      </c>
      <c r="BT10">
        <f t="shared" si="3"/>
        <v>0</v>
      </c>
      <c r="BU10">
        <f t="shared" si="4"/>
        <v>0</v>
      </c>
      <c r="BV10">
        <f t="shared" si="5"/>
        <v>0</v>
      </c>
      <c r="BW10">
        <v>1</v>
      </c>
      <c r="BX10">
        <f t="shared" si="7"/>
        <v>1</v>
      </c>
      <c r="BY10">
        <f t="shared" si="8"/>
        <v>7</v>
      </c>
      <c r="BZ10">
        <f t="shared" si="9"/>
        <v>1</v>
      </c>
      <c r="CA10" t="str">
        <f t="shared" si="10"/>
        <v/>
      </c>
      <c r="CB10">
        <f t="shared" si="11"/>
        <v>0</v>
      </c>
      <c r="CC10">
        <f t="shared" si="12"/>
        <v>0</v>
      </c>
      <c r="CD10">
        <f t="shared" si="13"/>
        <v>0</v>
      </c>
      <c r="CE10" t="str">
        <f t="shared" si="14"/>
        <v/>
      </c>
      <c r="CF10">
        <f t="shared" si="15"/>
        <v>0</v>
      </c>
      <c r="CG10">
        <f t="shared" si="16"/>
        <v>0</v>
      </c>
      <c r="CH10">
        <f t="shared" si="17"/>
        <v>0</v>
      </c>
      <c r="CI10" t="str">
        <f t="shared" si="18"/>
        <v/>
      </c>
      <c r="CJ10">
        <f t="shared" si="19"/>
        <v>0</v>
      </c>
      <c r="CK10">
        <f t="shared" si="20"/>
        <v>0</v>
      </c>
      <c r="CL10">
        <f t="shared" si="21"/>
        <v>0</v>
      </c>
      <c r="CM10" t="str">
        <f t="shared" si="22"/>
        <v/>
      </c>
      <c r="CN10">
        <f t="shared" si="23"/>
        <v>0</v>
      </c>
      <c r="CO10">
        <f t="shared" si="24"/>
        <v>0</v>
      </c>
      <c r="CP10">
        <f t="shared" si="25"/>
        <v>0</v>
      </c>
      <c r="CQ10" t="str">
        <f t="shared" si="26"/>
        <v/>
      </c>
      <c r="CR10">
        <f t="shared" si="27"/>
        <v>0</v>
      </c>
      <c r="CS10">
        <f t="shared" si="28"/>
        <v>0</v>
      </c>
      <c r="CT10">
        <f t="shared" si="29"/>
        <v>0</v>
      </c>
      <c r="CU10" t="str">
        <f t="shared" si="30"/>
        <v/>
      </c>
      <c r="CV10">
        <f t="shared" si="31"/>
        <v>0</v>
      </c>
      <c r="CW10">
        <f t="shared" si="32"/>
        <v>0</v>
      </c>
      <c r="CX10">
        <f t="shared" si="33"/>
        <v>0</v>
      </c>
      <c r="CY10" t="str">
        <f t="shared" si="34"/>
        <v/>
      </c>
      <c r="CZ10">
        <f t="shared" si="35"/>
        <v>0</v>
      </c>
      <c r="DA10">
        <f t="shared" si="36"/>
        <v>0</v>
      </c>
      <c r="DB10">
        <f t="shared" si="37"/>
        <v>0</v>
      </c>
      <c r="DC10" t="str">
        <f t="shared" si="38"/>
        <v/>
      </c>
      <c r="DD10">
        <f t="shared" si="39"/>
        <v>0</v>
      </c>
      <c r="DE10">
        <f t="shared" si="40"/>
        <v>0</v>
      </c>
      <c r="DF10">
        <f t="shared" si="41"/>
        <v>0</v>
      </c>
      <c r="DG10" t="str">
        <f t="shared" si="42"/>
        <v/>
      </c>
      <c r="DH10">
        <f t="shared" si="43"/>
        <v>0</v>
      </c>
      <c r="DI10">
        <f t="shared" si="44"/>
        <v>0</v>
      </c>
      <c r="DJ10">
        <f t="shared" si="45"/>
        <v>0</v>
      </c>
      <c r="DK10" t="str">
        <f t="shared" si="46"/>
        <v/>
      </c>
      <c r="DL10">
        <f t="shared" si="47"/>
        <v>0</v>
      </c>
      <c r="DM10">
        <f t="shared" si="48"/>
        <v>0</v>
      </c>
      <c r="DN10">
        <f t="shared" si="49"/>
        <v>0</v>
      </c>
      <c r="DO10" t="str">
        <f t="shared" si="50"/>
        <v/>
      </c>
      <c r="DP10">
        <f t="shared" si="51"/>
        <v>0</v>
      </c>
      <c r="DQ10">
        <f t="shared" si="52"/>
        <v>0</v>
      </c>
      <c r="DR10">
        <f t="shared" si="53"/>
        <v>0</v>
      </c>
      <c r="DS10" t="str">
        <f t="shared" si="54"/>
        <v/>
      </c>
      <c r="DT10">
        <f t="shared" si="55"/>
        <v>0</v>
      </c>
      <c r="DU10">
        <f t="shared" si="56"/>
        <v>0</v>
      </c>
      <c r="DV10">
        <f t="shared" si="57"/>
        <v>0</v>
      </c>
      <c r="DW10" t="str">
        <f t="shared" si="58"/>
        <v/>
      </c>
      <c r="DX10">
        <f t="shared" si="59"/>
        <v>0</v>
      </c>
      <c r="DY10">
        <f t="shared" si="60"/>
        <v>0</v>
      </c>
      <c r="DZ10">
        <f t="shared" si="61"/>
        <v>0</v>
      </c>
      <c r="EA10" t="str">
        <f t="shared" si="62"/>
        <v/>
      </c>
      <c r="EB10">
        <f t="shared" si="63"/>
        <v>0</v>
      </c>
      <c r="EC10">
        <f t="shared" si="64"/>
        <v>0</v>
      </c>
      <c r="ED10">
        <f t="shared" si="65"/>
        <v>0</v>
      </c>
      <c r="EE10" t="str">
        <f t="shared" si="66"/>
        <v/>
      </c>
      <c r="EF10">
        <f t="shared" si="67"/>
        <v>0</v>
      </c>
      <c r="EG10">
        <f t="shared" si="68"/>
        <v>0</v>
      </c>
      <c r="EH10">
        <f t="shared" si="69"/>
        <v>0</v>
      </c>
      <c r="EI10" t="str">
        <f t="shared" si="70"/>
        <v/>
      </c>
      <c r="EJ10">
        <f t="shared" si="71"/>
        <v>0</v>
      </c>
      <c r="EK10">
        <f t="shared" si="72"/>
        <v>0</v>
      </c>
      <c r="EL10">
        <f t="shared" si="73"/>
        <v>0</v>
      </c>
      <c r="EM10" t="str">
        <f t="shared" si="74"/>
        <v/>
      </c>
      <c r="EN10">
        <f t="shared" si="75"/>
        <v>0</v>
      </c>
      <c r="EO10">
        <f t="shared" si="76"/>
        <v>0</v>
      </c>
      <c r="EP10">
        <f t="shared" si="77"/>
        <v>0</v>
      </c>
      <c r="EQ10" t="str">
        <f t="shared" si="78"/>
        <v/>
      </c>
      <c r="ER10">
        <f t="shared" si="79"/>
        <v>0</v>
      </c>
      <c r="ES10">
        <f t="shared" si="80"/>
        <v>0</v>
      </c>
      <c r="ET10">
        <f t="shared" si="81"/>
        <v>0</v>
      </c>
      <c r="EU10" t="str">
        <f t="shared" si="82"/>
        <v/>
      </c>
      <c r="EV10">
        <f t="shared" si="83"/>
        <v>0</v>
      </c>
      <c r="EW10">
        <f t="shared" si="84"/>
        <v>0</v>
      </c>
      <c r="EX10">
        <f t="shared" si="85"/>
        <v>0</v>
      </c>
      <c r="EY10" t="str">
        <f t="shared" si="86"/>
        <v/>
      </c>
      <c r="EZ10">
        <f t="shared" si="87"/>
        <v>0</v>
      </c>
      <c r="FA10">
        <f t="shared" si="88"/>
        <v>0</v>
      </c>
      <c r="FB10">
        <f t="shared" si="89"/>
        <v>0</v>
      </c>
      <c r="FC10" t="str">
        <f t="shared" si="90"/>
        <v/>
      </c>
      <c r="FD10">
        <f t="shared" si="91"/>
        <v>0</v>
      </c>
      <c r="FE10">
        <f t="shared" si="92"/>
        <v>0</v>
      </c>
      <c r="FF10">
        <f t="shared" si="93"/>
        <v>0</v>
      </c>
      <c r="FG10" t="str">
        <f t="shared" si="94"/>
        <v/>
      </c>
      <c r="FH10">
        <f t="shared" si="95"/>
        <v>0</v>
      </c>
      <c r="FI10">
        <f t="shared" si="96"/>
        <v>0</v>
      </c>
      <c r="FJ10">
        <f t="shared" si="97"/>
        <v>0</v>
      </c>
    </row>
    <row r="11" spans="1:166" x14ac:dyDescent="0.25">
      <c r="A11" t="s">
        <v>41</v>
      </c>
      <c r="B11" t="s">
        <v>245</v>
      </c>
      <c r="C11" t="str">
        <f>'1. Enter experiment details'!J12</f>
        <v>_B2</v>
      </c>
      <c r="D11">
        <v>2</v>
      </c>
      <c r="E11">
        <f t="shared" ref="E11:E17" si="100">E10</f>
        <v>7</v>
      </c>
      <c r="F11">
        <v>1</v>
      </c>
      <c r="N11" t="s">
        <v>97</v>
      </c>
      <c r="P11">
        <v>8</v>
      </c>
      <c r="Q11">
        <f>Q10</f>
        <v>1</v>
      </c>
      <c r="R11">
        <v>1</v>
      </c>
      <c r="AL11" s="12" t="s">
        <v>98</v>
      </c>
      <c r="AN11">
        <v>4</v>
      </c>
      <c r="AO11">
        <v>5</v>
      </c>
      <c r="AP11">
        <v>1</v>
      </c>
      <c r="AS11" t="str">
        <f t="shared" si="0"/>
        <v/>
      </c>
      <c r="AT11" t="str">
        <f t="shared" si="0"/>
        <v/>
      </c>
      <c r="AU11" t="str">
        <f t="shared" si="0"/>
        <v/>
      </c>
      <c r="AV11" t="str">
        <f t="shared" si="0"/>
        <v/>
      </c>
      <c r="AW11" t="str">
        <f t="shared" si="0"/>
        <v/>
      </c>
      <c r="AX11" t="str">
        <f t="shared" si="0"/>
        <v/>
      </c>
      <c r="AY11" t="str">
        <f t="shared" si="0"/>
        <v/>
      </c>
      <c r="AZ11" t="str">
        <f t="shared" si="0"/>
        <v/>
      </c>
      <c r="BA11" t="str">
        <f t="shared" si="0"/>
        <v/>
      </c>
      <c r="BB11" t="str">
        <f t="shared" si="0"/>
        <v/>
      </c>
      <c r="BC11" t="str">
        <f t="shared" si="0"/>
        <v/>
      </c>
      <c r="BD11" t="str">
        <f t="shared" si="0"/>
        <v/>
      </c>
      <c r="BE11" t="str">
        <f t="shared" si="0"/>
        <v/>
      </c>
      <c r="BF11" t="str">
        <f t="shared" si="0"/>
        <v/>
      </c>
      <c r="BG11" t="str">
        <f t="shared" si="0"/>
        <v/>
      </c>
      <c r="BH11" t="str">
        <f t="shared" si="0"/>
        <v/>
      </c>
      <c r="BI11" t="str">
        <f t="shared" si="1"/>
        <v/>
      </c>
      <c r="BJ11" t="str">
        <f t="shared" si="1"/>
        <v/>
      </c>
      <c r="BK11" t="str">
        <f t="shared" si="1"/>
        <v/>
      </c>
      <c r="BL11" t="str">
        <f t="shared" si="1"/>
        <v/>
      </c>
      <c r="BM11" t="str">
        <f t="shared" si="1"/>
        <v/>
      </c>
      <c r="BN11" t="str">
        <f t="shared" si="1"/>
        <v/>
      </c>
      <c r="BO11" t="str">
        <f t="shared" si="1"/>
        <v/>
      </c>
      <c r="BP11" t="str">
        <f t="shared" si="1"/>
        <v/>
      </c>
      <c r="BR11" t="str">
        <f t="shared" si="2"/>
        <v>B2</v>
      </c>
      <c r="BS11" t="str">
        <f t="shared" si="99"/>
        <v/>
      </c>
      <c r="BT11">
        <f t="shared" si="3"/>
        <v>0</v>
      </c>
      <c r="BU11">
        <f t="shared" si="4"/>
        <v>0</v>
      </c>
      <c r="BV11">
        <f t="shared" si="5"/>
        <v>0</v>
      </c>
      <c r="BW11">
        <v>1</v>
      </c>
      <c r="BX11">
        <f t="shared" si="7"/>
        <v>2</v>
      </c>
      <c r="BY11">
        <f t="shared" si="8"/>
        <v>7</v>
      </c>
      <c r="BZ11">
        <f t="shared" si="9"/>
        <v>1</v>
      </c>
      <c r="CA11" t="str">
        <f t="shared" si="10"/>
        <v/>
      </c>
      <c r="CB11">
        <f t="shared" si="11"/>
        <v>0</v>
      </c>
      <c r="CC11">
        <f t="shared" si="12"/>
        <v>0</v>
      </c>
      <c r="CD11">
        <f t="shared" si="13"/>
        <v>0</v>
      </c>
      <c r="CE11" t="str">
        <f t="shared" si="14"/>
        <v/>
      </c>
      <c r="CF11">
        <f t="shared" si="15"/>
        <v>0</v>
      </c>
      <c r="CG11">
        <f t="shared" si="16"/>
        <v>0</v>
      </c>
      <c r="CH11">
        <f t="shared" si="17"/>
        <v>0</v>
      </c>
      <c r="CI11" t="str">
        <f t="shared" si="18"/>
        <v/>
      </c>
      <c r="CJ11">
        <f t="shared" si="19"/>
        <v>0</v>
      </c>
      <c r="CK11">
        <f t="shared" si="20"/>
        <v>0</v>
      </c>
      <c r="CL11">
        <f t="shared" si="21"/>
        <v>0</v>
      </c>
      <c r="CM11" t="str">
        <f t="shared" si="22"/>
        <v/>
      </c>
      <c r="CN11">
        <f t="shared" si="23"/>
        <v>0</v>
      </c>
      <c r="CO11">
        <f t="shared" si="24"/>
        <v>0</v>
      </c>
      <c r="CP11">
        <f t="shared" si="25"/>
        <v>0</v>
      </c>
      <c r="CQ11" t="str">
        <f t="shared" si="26"/>
        <v/>
      </c>
      <c r="CR11">
        <f t="shared" si="27"/>
        <v>0</v>
      </c>
      <c r="CS11">
        <f t="shared" si="28"/>
        <v>0</v>
      </c>
      <c r="CT11">
        <f t="shared" si="29"/>
        <v>0</v>
      </c>
      <c r="CU11" t="str">
        <f t="shared" si="30"/>
        <v/>
      </c>
      <c r="CV11">
        <f t="shared" si="31"/>
        <v>0</v>
      </c>
      <c r="CW11">
        <f t="shared" si="32"/>
        <v>0</v>
      </c>
      <c r="CX11">
        <f t="shared" si="33"/>
        <v>0</v>
      </c>
      <c r="CY11" t="str">
        <f t="shared" si="34"/>
        <v/>
      </c>
      <c r="CZ11">
        <f t="shared" si="35"/>
        <v>0</v>
      </c>
      <c r="DA11">
        <f t="shared" si="36"/>
        <v>0</v>
      </c>
      <c r="DB11">
        <f t="shared" si="37"/>
        <v>0</v>
      </c>
      <c r="DC11" t="str">
        <f t="shared" si="38"/>
        <v/>
      </c>
      <c r="DD11">
        <f t="shared" si="39"/>
        <v>0</v>
      </c>
      <c r="DE11">
        <f t="shared" si="40"/>
        <v>0</v>
      </c>
      <c r="DF11">
        <f t="shared" si="41"/>
        <v>0</v>
      </c>
      <c r="DG11" t="str">
        <f t="shared" si="42"/>
        <v/>
      </c>
      <c r="DH11">
        <f t="shared" si="43"/>
        <v>0</v>
      </c>
      <c r="DI11">
        <f t="shared" si="44"/>
        <v>0</v>
      </c>
      <c r="DJ11">
        <f t="shared" si="45"/>
        <v>0</v>
      </c>
      <c r="DK11" t="str">
        <f t="shared" si="46"/>
        <v/>
      </c>
      <c r="DL11">
        <f t="shared" si="47"/>
        <v>0</v>
      </c>
      <c r="DM11">
        <f t="shared" si="48"/>
        <v>0</v>
      </c>
      <c r="DN11">
        <f t="shared" si="49"/>
        <v>0</v>
      </c>
      <c r="DO11" t="str">
        <f t="shared" si="50"/>
        <v/>
      </c>
      <c r="DP11">
        <f t="shared" si="51"/>
        <v>0</v>
      </c>
      <c r="DQ11">
        <f t="shared" si="52"/>
        <v>0</v>
      </c>
      <c r="DR11">
        <f t="shared" si="53"/>
        <v>0</v>
      </c>
      <c r="DS11" t="str">
        <f t="shared" si="54"/>
        <v/>
      </c>
      <c r="DT11">
        <f t="shared" si="55"/>
        <v>0</v>
      </c>
      <c r="DU11">
        <f t="shared" si="56"/>
        <v>0</v>
      </c>
      <c r="DV11">
        <f t="shared" si="57"/>
        <v>0</v>
      </c>
      <c r="DW11" t="str">
        <f t="shared" si="58"/>
        <v/>
      </c>
      <c r="DX11">
        <f t="shared" si="59"/>
        <v>0</v>
      </c>
      <c r="DY11">
        <f t="shared" si="60"/>
        <v>0</v>
      </c>
      <c r="DZ11">
        <f t="shared" si="61"/>
        <v>0</v>
      </c>
      <c r="EA11" t="str">
        <f t="shared" si="62"/>
        <v/>
      </c>
      <c r="EB11">
        <f t="shared" si="63"/>
        <v>0</v>
      </c>
      <c r="EC11">
        <f t="shared" si="64"/>
        <v>0</v>
      </c>
      <c r="ED11">
        <f t="shared" si="65"/>
        <v>0</v>
      </c>
      <c r="EE11" t="str">
        <f t="shared" si="66"/>
        <v/>
      </c>
      <c r="EF11">
        <f t="shared" si="67"/>
        <v>0</v>
      </c>
      <c r="EG11">
        <f t="shared" si="68"/>
        <v>0</v>
      </c>
      <c r="EH11">
        <f t="shared" si="69"/>
        <v>0</v>
      </c>
      <c r="EI11" t="str">
        <f t="shared" si="70"/>
        <v/>
      </c>
      <c r="EJ11">
        <f t="shared" si="71"/>
        <v>0</v>
      </c>
      <c r="EK11">
        <f t="shared" si="72"/>
        <v>0</v>
      </c>
      <c r="EL11">
        <f t="shared" si="73"/>
        <v>0</v>
      </c>
      <c r="EM11" t="str">
        <f t="shared" si="74"/>
        <v/>
      </c>
      <c r="EN11">
        <f t="shared" si="75"/>
        <v>0</v>
      </c>
      <c r="EO11">
        <f t="shared" si="76"/>
        <v>0</v>
      </c>
      <c r="EP11">
        <f t="shared" si="77"/>
        <v>0</v>
      </c>
      <c r="EQ11" t="str">
        <f t="shared" si="78"/>
        <v/>
      </c>
      <c r="ER11">
        <f t="shared" si="79"/>
        <v>0</v>
      </c>
      <c r="ES11">
        <f t="shared" si="80"/>
        <v>0</v>
      </c>
      <c r="ET11">
        <f t="shared" si="81"/>
        <v>0</v>
      </c>
      <c r="EU11" t="str">
        <f t="shared" si="82"/>
        <v/>
      </c>
      <c r="EV11">
        <f t="shared" si="83"/>
        <v>0</v>
      </c>
      <c r="EW11">
        <f t="shared" si="84"/>
        <v>0</v>
      </c>
      <c r="EX11">
        <f t="shared" si="85"/>
        <v>0</v>
      </c>
      <c r="EY11" t="str">
        <f t="shared" si="86"/>
        <v/>
      </c>
      <c r="EZ11">
        <f t="shared" si="87"/>
        <v>0</v>
      </c>
      <c r="FA11">
        <f t="shared" si="88"/>
        <v>0</v>
      </c>
      <c r="FB11">
        <f t="shared" si="89"/>
        <v>0</v>
      </c>
      <c r="FC11" t="str">
        <f t="shared" si="90"/>
        <v/>
      </c>
      <c r="FD11">
        <f t="shared" si="91"/>
        <v>0</v>
      </c>
      <c r="FE11">
        <f t="shared" si="92"/>
        <v>0</v>
      </c>
      <c r="FF11">
        <f t="shared" si="93"/>
        <v>0</v>
      </c>
      <c r="FG11" t="str">
        <f t="shared" si="94"/>
        <v/>
      </c>
      <c r="FH11">
        <f t="shared" si="95"/>
        <v>0</v>
      </c>
      <c r="FI11">
        <f t="shared" si="96"/>
        <v>0</v>
      </c>
      <c r="FJ11">
        <f t="shared" si="97"/>
        <v>0</v>
      </c>
    </row>
    <row r="12" spans="1:166" x14ac:dyDescent="0.25">
      <c r="A12" t="s">
        <v>42</v>
      </c>
      <c r="B12" t="s">
        <v>245</v>
      </c>
      <c r="C12" t="str">
        <f>'1. Enter experiment details'!J13</f>
        <v>_B3</v>
      </c>
      <c r="D12">
        <v>3</v>
      </c>
      <c r="E12">
        <f t="shared" si="100"/>
        <v>7</v>
      </c>
      <c r="F12">
        <v>1</v>
      </c>
      <c r="AL12" s="12" t="s">
        <v>99</v>
      </c>
      <c r="AN12">
        <v>5</v>
      </c>
      <c r="AO12">
        <v>5</v>
      </c>
      <c r="AP12">
        <v>1</v>
      </c>
      <c r="AS12" t="str">
        <f t="shared" si="0"/>
        <v/>
      </c>
      <c r="AT12" t="str">
        <f t="shared" si="0"/>
        <v/>
      </c>
      <c r="AU12" t="str">
        <f t="shared" si="0"/>
        <v/>
      </c>
      <c r="AV12" t="str">
        <f t="shared" si="0"/>
        <v/>
      </c>
      <c r="AW12" t="str">
        <f t="shared" si="0"/>
        <v/>
      </c>
      <c r="AX12" t="str">
        <f t="shared" si="0"/>
        <v/>
      </c>
      <c r="AY12" t="str">
        <f t="shared" si="0"/>
        <v/>
      </c>
      <c r="AZ12" t="str">
        <f t="shared" si="0"/>
        <v/>
      </c>
      <c r="BA12" t="str">
        <f t="shared" si="0"/>
        <v/>
      </c>
      <c r="BB12" t="str">
        <f t="shared" si="0"/>
        <v/>
      </c>
      <c r="BC12" t="str">
        <f t="shared" si="0"/>
        <v/>
      </c>
      <c r="BD12" t="str">
        <f t="shared" si="0"/>
        <v/>
      </c>
      <c r="BE12" t="str">
        <f t="shared" si="0"/>
        <v/>
      </c>
      <c r="BF12" t="str">
        <f t="shared" si="0"/>
        <v/>
      </c>
      <c r="BG12" t="str">
        <f t="shared" si="0"/>
        <v/>
      </c>
      <c r="BH12" t="str">
        <f t="shared" si="0"/>
        <v/>
      </c>
      <c r="BI12" t="str">
        <f t="shared" si="1"/>
        <v/>
      </c>
      <c r="BJ12" t="str">
        <f t="shared" si="1"/>
        <v/>
      </c>
      <c r="BK12" t="str">
        <f t="shared" si="1"/>
        <v/>
      </c>
      <c r="BL12" t="str">
        <f t="shared" si="1"/>
        <v/>
      </c>
      <c r="BM12" t="str">
        <f t="shared" si="1"/>
        <v/>
      </c>
      <c r="BN12" t="str">
        <f t="shared" si="1"/>
        <v/>
      </c>
      <c r="BO12" t="str">
        <f t="shared" si="1"/>
        <v/>
      </c>
      <c r="BP12" t="str">
        <f t="shared" si="1"/>
        <v/>
      </c>
      <c r="BR12" t="str">
        <f t="shared" si="2"/>
        <v>B3</v>
      </c>
      <c r="BS12" t="str">
        <f t="shared" si="99"/>
        <v/>
      </c>
      <c r="BT12">
        <f t="shared" si="3"/>
        <v>0</v>
      </c>
      <c r="BU12">
        <f t="shared" si="4"/>
        <v>0</v>
      </c>
      <c r="BV12">
        <f t="shared" si="5"/>
        <v>0</v>
      </c>
      <c r="BW12">
        <v>1</v>
      </c>
      <c r="BX12">
        <f t="shared" si="7"/>
        <v>3</v>
      </c>
      <c r="BY12">
        <f t="shared" si="8"/>
        <v>7</v>
      </c>
      <c r="BZ12">
        <f t="shared" si="9"/>
        <v>1</v>
      </c>
      <c r="CA12" t="str">
        <f t="shared" si="10"/>
        <v/>
      </c>
      <c r="CB12">
        <f t="shared" si="11"/>
        <v>0</v>
      </c>
      <c r="CC12">
        <f t="shared" si="12"/>
        <v>0</v>
      </c>
      <c r="CD12">
        <f t="shared" si="13"/>
        <v>0</v>
      </c>
      <c r="CE12" t="str">
        <f t="shared" si="14"/>
        <v/>
      </c>
      <c r="CF12">
        <f t="shared" si="15"/>
        <v>0</v>
      </c>
      <c r="CG12">
        <f t="shared" si="16"/>
        <v>0</v>
      </c>
      <c r="CH12">
        <f t="shared" si="17"/>
        <v>0</v>
      </c>
      <c r="CI12" t="str">
        <f t="shared" si="18"/>
        <v/>
      </c>
      <c r="CJ12">
        <f t="shared" si="19"/>
        <v>0</v>
      </c>
      <c r="CK12">
        <f t="shared" si="20"/>
        <v>0</v>
      </c>
      <c r="CL12">
        <f t="shared" si="21"/>
        <v>0</v>
      </c>
      <c r="CM12" t="str">
        <f t="shared" si="22"/>
        <v/>
      </c>
      <c r="CN12">
        <f t="shared" si="23"/>
        <v>0</v>
      </c>
      <c r="CO12">
        <f t="shared" si="24"/>
        <v>0</v>
      </c>
      <c r="CP12">
        <f t="shared" si="25"/>
        <v>0</v>
      </c>
      <c r="CQ12" t="str">
        <f t="shared" si="26"/>
        <v/>
      </c>
      <c r="CR12">
        <f t="shared" si="27"/>
        <v>0</v>
      </c>
      <c r="CS12">
        <f t="shared" si="28"/>
        <v>0</v>
      </c>
      <c r="CT12">
        <f t="shared" si="29"/>
        <v>0</v>
      </c>
      <c r="CU12" t="str">
        <f t="shared" si="30"/>
        <v/>
      </c>
      <c r="CV12">
        <f t="shared" si="31"/>
        <v>0</v>
      </c>
      <c r="CW12">
        <f t="shared" si="32"/>
        <v>0</v>
      </c>
      <c r="CX12">
        <f t="shared" si="33"/>
        <v>0</v>
      </c>
      <c r="CY12" t="str">
        <f t="shared" si="34"/>
        <v/>
      </c>
      <c r="CZ12">
        <f t="shared" si="35"/>
        <v>0</v>
      </c>
      <c r="DA12">
        <f t="shared" si="36"/>
        <v>0</v>
      </c>
      <c r="DB12">
        <f t="shared" si="37"/>
        <v>0</v>
      </c>
      <c r="DC12" t="str">
        <f t="shared" si="38"/>
        <v/>
      </c>
      <c r="DD12">
        <f t="shared" si="39"/>
        <v>0</v>
      </c>
      <c r="DE12">
        <f t="shared" si="40"/>
        <v>0</v>
      </c>
      <c r="DF12">
        <f t="shared" si="41"/>
        <v>0</v>
      </c>
      <c r="DG12" t="str">
        <f t="shared" si="42"/>
        <v/>
      </c>
      <c r="DH12">
        <f t="shared" si="43"/>
        <v>0</v>
      </c>
      <c r="DI12">
        <f t="shared" si="44"/>
        <v>0</v>
      </c>
      <c r="DJ12">
        <f t="shared" si="45"/>
        <v>0</v>
      </c>
      <c r="DK12" t="str">
        <f t="shared" si="46"/>
        <v/>
      </c>
      <c r="DL12">
        <f t="shared" si="47"/>
        <v>0</v>
      </c>
      <c r="DM12">
        <f t="shared" si="48"/>
        <v>0</v>
      </c>
      <c r="DN12">
        <f t="shared" si="49"/>
        <v>0</v>
      </c>
      <c r="DO12" t="str">
        <f t="shared" si="50"/>
        <v/>
      </c>
      <c r="DP12">
        <f t="shared" si="51"/>
        <v>0</v>
      </c>
      <c r="DQ12">
        <f t="shared" si="52"/>
        <v>0</v>
      </c>
      <c r="DR12">
        <f t="shared" si="53"/>
        <v>0</v>
      </c>
      <c r="DS12" t="str">
        <f t="shared" si="54"/>
        <v/>
      </c>
      <c r="DT12">
        <f t="shared" si="55"/>
        <v>0</v>
      </c>
      <c r="DU12">
        <f t="shared" si="56"/>
        <v>0</v>
      </c>
      <c r="DV12">
        <f t="shared" si="57"/>
        <v>0</v>
      </c>
      <c r="DW12" t="str">
        <f t="shared" si="58"/>
        <v/>
      </c>
      <c r="DX12">
        <f t="shared" si="59"/>
        <v>0</v>
      </c>
      <c r="DY12">
        <f t="shared" si="60"/>
        <v>0</v>
      </c>
      <c r="DZ12">
        <f t="shared" si="61"/>
        <v>0</v>
      </c>
      <c r="EA12" t="str">
        <f t="shared" si="62"/>
        <v/>
      </c>
      <c r="EB12">
        <f t="shared" si="63"/>
        <v>0</v>
      </c>
      <c r="EC12">
        <f t="shared" si="64"/>
        <v>0</v>
      </c>
      <c r="ED12">
        <f t="shared" si="65"/>
        <v>0</v>
      </c>
      <c r="EE12" t="str">
        <f t="shared" si="66"/>
        <v/>
      </c>
      <c r="EF12">
        <f t="shared" si="67"/>
        <v>0</v>
      </c>
      <c r="EG12">
        <f t="shared" si="68"/>
        <v>0</v>
      </c>
      <c r="EH12">
        <f t="shared" si="69"/>
        <v>0</v>
      </c>
      <c r="EI12" t="str">
        <f t="shared" si="70"/>
        <v/>
      </c>
      <c r="EJ12">
        <f t="shared" si="71"/>
        <v>0</v>
      </c>
      <c r="EK12">
        <f t="shared" si="72"/>
        <v>0</v>
      </c>
      <c r="EL12">
        <f t="shared" si="73"/>
        <v>0</v>
      </c>
      <c r="EM12" t="str">
        <f t="shared" si="74"/>
        <v/>
      </c>
      <c r="EN12">
        <f t="shared" si="75"/>
        <v>0</v>
      </c>
      <c r="EO12">
        <f t="shared" si="76"/>
        <v>0</v>
      </c>
      <c r="EP12">
        <f t="shared" si="77"/>
        <v>0</v>
      </c>
      <c r="EQ12" t="str">
        <f t="shared" si="78"/>
        <v/>
      </c>
      <c r="ER12">
        <f t="shared" si="79"/>
        <v>0</v>
      </c>
      <c r="ES12">
        <f t="shared" si="80"/>
        <v>0</v>
      </c>
      <c r="ET12">
        <f t="shared" si="81"/>
        <v>0</v>
      </c>
      <c r="EU12" t="str">
        <f t="shared" si="82"/>
        <v/>
      </c>
      <c r="EV12">
        <f t="shared" si="83"/>
        <v>0</v>
      </c>
      <c r="EW12">
        <f t="shared" si="84"/>
        <v>0</v>
      </c>
      <c r="EX12">
        <f t="shared" si="85"/>
        <v>0</v>
      </c>
      <c r="EY12" t="str">
        <f t="shared" si="86"/>
        <v/>
      </c>
      <c r="EZ12">
        <f t="shared" si="87"/>
        <v>0</v>
      </c>
      <c r="FA12">
        <f t="shared" si="88"/>
        <v>0</v>
      </c>
      <c r="FB12">
        <f t="shared" si="89"/>
        <v>0</v>
      </c>
      <c r="FC12" t="str">
        <f t="shared" si="90"/>
        <v/>
      </c>
      <c r="FD12">
        <f t="shared" si="91"/>
        <v>0</v>
      </c>
      <c r="FE12">
        <f t="shared" si="92"/>
        <v>0</v>
      </c>
      <c r="FF12">
        <f t="shared" si="93"/>
        <v>0</v>
      </c>
      <c r="FG12" t="str">
        <f t="shared" si="94"/>
        <v/>
      </c>
      <c r="FH12">
        <f t="shared" si="95"/>
        <v>0</v>
      </c>
      <c r="FI12">
        <f t="shared" si="96"/>
        <v>0</v>
      </c>
      <c r="FJ12">
        <f t="shared" si="97"/>
        <v>0</v>
      </c>
    </row>
    <row r="13" spans="1:166" x14ac:dyDescent="0.25">
      <c r="A13" t="s">
        <v>43</v>
      </c>
      <c r="B13">
        <v>0</v>
      </c>
      <c r="C13" t="str">
        <f>'1. Enter experiment details'!J14</f>
        <v>_B4</v>
      </c>
      <c r="D13">
        <v>4</v>
      </c>
      <c r="E13">
        <f t="shared" si="100"/>
        <v>7</v>
      </c>
      <c r="F13">
        <v>1</v>
      </c>
      <c r="AL13" s="12" t="s">
        <v>100</v>
      </c>
      <c r="AN13">
        <v>6</v>
      </c>
      <c r="AO13">
        <v>5</v>
      </c>
      <c r="AP13">
        <v>1</v>
      </c>
      <c r="AS13" t="str">
        <f t="shared" si="0"/>
        <v/>
      </c>
      <c r="AT13" t="str">
        <f t="shared" si="0"/>
        <v/>
      </c>
      <c r="AU13" t="str">
        <f t="shared" si="0"/>
        <v/>
      </c>
      <c r="AV13" t="str">
        <f t="shared" si="0"/>
        <v/>
      </c>
      <c r="AW13" t="str">
        <f t="shared" si="0"/>
        <v/>
      </c>
      <c r="AX13" t="str">
        <f t="shared" si="0"/>
        <v/>
      </c>
      <c r="AY13" t="str">
        <f t="shared" si="0"/>
        <v/>
      </c>
      <c r="AZ13" t="str">
        <f t="shared" si="0"/>
        <v/>
      </c>
      <c r="BA13" t="str">
        <f t="shared" si="0"/>
        <v/>
      </c>
      <c r="BB13" t="str">
        <f t="shared" si="0"/>
        <v/>
      </c>
      <c r="BC13" t="str">
        <f t="shared" si="0"/>
        <v/>
      </c>
      <c r="BD13">
        <f t="shared" si="0"/>
        <v>0</v>
      </c>
      <c r="BE13">
        <f t="shared" si="0"/>
        <v>0</v>
      </c>
      <c r="BF13">
        <f t="shared" si="0"/>
        <v>0</v>
      </c>
      <c r="BG13">
        <f t="shared" si="0"/>
        <v>0</v>
      </c>
      <c r="BH13">
        <f t="shared" si="0"/>
        <v>0</v>
      </c>
      <c r="BI13">
        <f t="shared" si="1"/>
        <v>0</v>
      </c>
      <c r="BJ13">
        <f t="shared" si="1"/>
        <v>0</v>
      </c>
      <c r="BK13">
        <f t="shared" si="1"/>
        <v>0</v>
      </c>
      <c r="BL13">
        <f t="shared" si="1"/>
        <v>0</v>
      </c>
      <c r="BM13">
        <f t="shared" si="1"/>
        <v>0</v>
      </c>
      <c r="BN13">
        <f t="shared" si="1"/>
        <v>0</v>
      </c>
      <c r="BO13">
        <f t="shared" si="1"/>
        <v>0</v>
      </c>
      <c r="BP13">
        <f t="shared" si="1"/>
        <v>0</v>
      </c>
      <c r="BR13" t="str">
        <f t="shared" si="2"/>
        <v>B4</v>
      </c>
      <c r="BS13" t="str">
        <f t="shared" si="99"/>
        <v/>
      </c>
      <c r="BT13">
        <f t="shared" si="3"/>
        <v>0</v>
      </c>
      <c r="BU13">
        <f t="shared" si="4"/>
        <v>0</v>
      </c>
      <c r="BV13">
        <f t="shared" si="5"/>
        <v>0</v>
      </c>
      <c r="BW13">
        <v>1</v>
      </c>
      <c r="BX13">
        <f t="shared" si="7"/>
        <v>4</v>
      </c>
      <c r="BY13">
        <f t="shared" si="8"/>
        <v>7</v>
      </c>
      <c r="BZ13">
        <f t="shared" si="9"/>
        <v>1</v>
      </c>
      <c r="CA13" t="str">
        <f t="shared" si="10"/>
        <v/>
      </c>
      <c r="CB13">
        <f t="shared" si="11"/>
        <v>0</v>
      </c>
      <c r="CC13">
        <f t="shared" si="12"/>
        <v>0</v>
      </c>
      <c r="CD13">
        <f t="shared" si="13"/>
        <v>0</v>
      </c>
      <c r="CE13" t="str">
        <f t="shared" si="14"/>
        <v/>
      </c>
      <c r="CF13">
        <f t="shared" si="15"/>
        <v>0</v>
      </c>
      <c r="CG13">
        <f t="shared" si="16"/>
        <v>0</v>
      </c>
      <c r="CH13">
        <f t="shared" si="17"/>
        <v>0</v>
      </c>
      <c r="CI13" t="str">
        <f t="shared" si="18"/>
        <v/>
      </c>
      <c r="CJ13">
        <f t="shared" si="19"/>
        <v>0</v>
      </c>
      <c r="CK13">
        <f t="shared" si="20"/>
        <v>0</v>
      </c>
      <c r="CL13">
        <f t="shared" si="21"/>
        <v>0</v>
      </c>
      <c r="CM13" t="str">
        <f t="shared" si="22"/>
        <v/>
      </c>
      <c r="CN13">
        <f t="shared" si="23"/>
        <v>0</v>
      </c>
      <c r="CO13">
        <f t="shared" si="24"/>
        <v>0</v>
      </c>
      <c r="CP13">
        <f t="shared" si="25"/>
        <v>0</v>
      </c>
      <c r="CQ13" t="str">
        <f t="shared" si="26"/>
        <v/>
      </c>
      <c r="CR13">
        <f t="shared" si="27"/>
        <v>0</v>
      </c>
      <c r="CS13">
        <f t="shared" si="28"/>
        <v>0</v>
      </c>
      <c r="CT13">
        <f t="shared" si="29"/>
        <v>0</v>
      </c>
      <c r="CU13" t="str">
        <f t="shared" si="30"/>
        <v/>
      </c>
      <c r="CV13">
        <f t="shared" si="31"/>
        <v>0</v>
      </c>
      <c r="CW13">
        <f t="shared" si="32"/>
        <v>0</v>
      </c>
      <c r="CX13">
        <f t="shared" si="33"/>
        <v>0</v>
      </c>
      <c r="CY13" t="str">
        <f t="shared" si="34"/>
        <v/>
      </c>
      <c r="CZ13">
        <f t="shared" si="35"/>
        <v>0</v>
      </c>
      <c r="DA13">
        <f t="shared" si="36"/>
        <v>0</v>
      </c>
      <c r="DB13">
        <f t="shared" si="37"/>
        <v>0</v>
      </c>
      <c r="DC13" t="str">
        <f t="shared" si="38"/>
        <v/>
      </c>
      <c r="DD13">
        <f t="shared" si="39"/>
        <v>0</v>
      </c>
      <c r="DE13">
        <f t="shared" si="40"/>
        <v>0</v>
      </c>
      <c r="DF13">
        <f t="shared" si="41"/>
        <v>0</v>
      </c>
      <c r="DG13" t="str">
        <f t="shared" si="42"/>
        <v/>
      </c>
      <c r="DH13">
        <f t="shared" si="43"/>
        <v>0</v>
      </c>
      <c r="DI13">
        <f t="shared" si="44"/>
        <v>0</v>
      </c>
      <c r="DJ13">
        <f t="shared" si="45"/>
        <v>0</v>
      </c>
      <c r="DK13">
        <f t="shared" si="46"/>
        <v>0</v>
      </c>
      <c r="DL13">
        <f t="shared" si="47"/>
        <v>4</v>
      </c>
      <c r="DM13">
        <f t="shared" si="48"/>
        <v>7</v>
      </c>
      <c r="DN13">
        <f t="shared" si="49"/>
        <v>1</v>
      </c>
      <c r="DO13">
        <f t="shared" si="50"/>
        <v>0</v>
      </c>
      <c r="DP13">
        <f t="shared" si="51"/>
        <v>0</v>
      </c>
      <c r="DQ13">
        <f t="shared" si="52"/>
        <v>0</v>
      </c>
      <c r="DR13">
        <f t="shared" si="53"/>
        <v>0</v>
      </c>
      <c r="DS13">
        <f t="shared" si="54"/>
        <v>0</v>
      </c>
      <c r="DT13">
        <f t="shared" si="55"/>
        <v>0</v>
      </c>
      <c r="DU13">
        <f t="shared" si="56"/>
        <v>0</v>
      </c>
      <c r="DV13">
        <f t="shared" si="57"/>
        <v>0</v>
      </c>
      <c r="DW13">
        <f t="shared" si="58"/>
        <v>0</v>
      </c>
      <c r="DX13">
        <f t="shared" si="59"/>
        <v>0</v>
      </c>
      <c r="DY13">
        <f t="shared" si="60"/>
        <v>0</v>
      </c>
      <c r="DZ13">
        <f t="shared" si="61"/>
        <v>0</v>
      </c>
      <c r="EA13">
        <f t="shared" si="62"/>
        <v>0</v>
      </c>
      <c r="EB13">
        <f t="shared" si="63"/>
        <v>0</v>
      </c>
      <c r="EC13">
        <f t="shared" si="64"/>
        <v>0</v>
      </c>
      <c r="ED13">
        <f t="shared" si="65"/>
        <v>0</v>
      </c>
      <c r="EE13">
        <f t="shared" si="66"/>
        <v>0</v>
      </c>
      <c r="EF13">
        <f t="shared" si="67"/>
        <v>0</v>
      </c>
      <c r="EG13">
        <f t="shared" si="68"/>
        <v>0</v>
      </c>
      <c r="EH13">
        <f t="shared" si="69"/>
        <v>0</v>
      </c>
      <c r="EI13">
        <f t="shared" si="70"/>
        <v>0</v>
      </c>
      <c r="EJ13">
        <f t="shared" si="71"/>
        <v>0</v>
      </c>
      <c r="EK13">
        <f t="shared" si="72"/>
        <v>0</v>
      </c>
      <c r="EL13">
        <f t="shared" si="73"/>
        <v>0</v>
      </c>
      <c r="EM13">
        <f t="shared" si="74"/>
        <v>0</v>
      </c>
      <c r="EN13">
        <f t="shared" si="75"/>
        <v>0</v>
      </c>
      <c r="EO13">
        <f t="shared" si="76"/>
        <v>0</v>
      </c>
      <c r="EP13">
        <f t="shared" si="77"/>
        <v>0</v>
      </c>
      <c r="EQ13">
        <f t="shared" si="78"/>
        <v>0</v>
      </c>
      <c r="ER13">
        <f t="shared" si="79"/>
        <v>0</v>
      </c>
      <c r="ES13">
        <f t="shared" si="80"/>
        <v>0</v>
      </c>
      <c r="ET13">
        <f t="shared" si="81"/>
        <v>0</v>
      </c>
      <c r="EU13">
        <f t="shared" si="82"/>
        <v>0</v>
      </c>
      <c r="EV13">
        <f t="shared" si="83"/>
        <v>0</v>
      </c>
      <c r="EW13">
        <f t="shared" si="84"/>
        <v>0</v>
      </c>
      <c r="EX13">
        <f t="shared" si="85"/>
        <v>0</v>
      </c>
      <c r="EY13">
        <f t="shared" si="86"/>
        <v>0</v>
      </c>
      <c r="EZ13">
        <f t="shared" si="87"/>
        <v>0</v>
      </c>
      <c r="FA13">
        <f t="shared" si="88"/>
        <v>0</v>
      </c>
      <c r="FB13">
        <f t="shared" si="89"/>
        <v>0</v>
      </c>
      <c r="FC13">
        <f t="shared" si="90"/>
        <v>0</v>
      </c>
      <c r="FD13">
        <f t="shared" si="91"/>
        <v>0</v>
      </c>
      <c r="FE13">
        <f t="shared" si="92"/>
        <v>0</v>
      </c>
      <c r="FF13">
        <f t="shared" si="93"/>
        <v>0</v>
      </c>
      <c r="FG13">
        <f t="shared" si="94"/>
        <v>0</v>
      </c>
      <c r="FH13">
        <f t="shared" si="95"/>
        <v>0</v>
      </c>
      <c r="FI13">
        <f t="shared" si="96"/>
        <v>0</v>
      </c>
      <c r="FJ13">
        <f t="shared" si="97"/>
        <v>0</v>
      </c>
    </row>
    <row r="14" spans="1:166" x14ac:dyDescent="0.25">
      <c r="A14" t="s">
        <v>44</v>
      </c>
      <c r="B14">
        <v>0</v>
      </c>
      <c r="C14" t="str">
        <f>'1. Enter experiment details'!J15</f>
        <v>_B5</v>
      </c>
      <c r="D14">
        <v>5</v>
      </c>
      <c r="E14">
        <f t="shared" si="100"/>
        <v>7</v>
      </c>
      <c r="F14">
        <v>1</v>
      </c>
      <c r="AL14" s="12" t="s">
        <v>101</v>
      </c>
      <c r="AN14">
        <v>7</v>
      </c>
      <c r="AO14">
        <v>5</v>
      </c>
      <c r="AP14">
        <v>1</v>
      </c>
      <c r="AS14" t="str">
        <f t="shared" si="0"/>
        <v/>
      </c>
      <c r="AT14" t="str">
        <f t="shared" si="0"/>
        <v/>
      </c>
      <c r="AU14" t="str">
        <f t="shared" si="0"/>
        <v/>
      </c>
      <c r="AV14" t="str">
        <f t="shared" si="0"/>
        <v/>
      </c>
      <c r="AW14" t="str">
        <f t="shared" si="0"/>
        <v/>
      </c>
      <c r="AX14" t="str">
        <f t="shared" si="0"/>
        <v/>
      </c>
      <c r="AY14" t="str">
        <f t="shared" si="0"/>
        <v/>
      </c>
      <c r="AZ14" t="str">
        <f t="shared" si="0"/>
        <v/>
      </c>
      <c r="BA14" t="str">
        <f t="shared" si="0"/>
        <v/>
      </c>
      <c r="BB14" t="str">
        <f t="shared" si="0"/>
        <v/>
      </c>
      <c r="BC14" t="str">
        <f t="shared" si="0"/>
        <v/>
      </c>
      <c r="BD14">
        <f t="shared" si="0"/>
        <v>0</v>
      </c>
      <c r="BE14">
        <f t="shared" si="0"/>
        <v>0</v>
      </c>
      <c r="BF14">
        <f t="shared" si="0"/>
        <v>0</v>
      </c>
      <c r="BG14">
        <f t="shared" si="0"/>
        <v>0</v>
      </c>
      <c r="BH14">
        <f t="shared" si="0"/>
        <v>0</v>
      </c>
      <c r="BI14">
        <f t="shared" si="1"/>
        <v>0</v>
      </c>
      <c r="BJ14">
        <f t="shared" si="1"/>
        <v>0</v>
      </c>
      <c r="BK14">
        <f t="shared" si="1"/>
        <v>0</v>
      </c>
      <c r="BL14">
        <f t="shared" si="1"/>
        <v>0</v>
      </c>
      <c r="BM14">
        <f t="shared" si="1"/>
        <v>0</v>
      </c>
      <c r="BN14">
        <f t="shared" si="1"/>
        <v>0</v>
      </c>
      <c r="BO14">
        <f t="shared" si="1"/>
        <v>0</v>
      </c>
      <c r="BP14">
        <f t="shared" si="1"/>
        <v>0</v>
      </c>
      <c r="BR14" t="str">
        <f t="shared" si="2"/>
        <v>B5</v>
      </c>
      <c r="BS14" t="str">
        <f t="shared" si="99"/>
        <v/>
      </c>
      <c r="BT14">
        <f t="shared" si="3"/>
        <v>0</v>
      </c>
      <c r="BU14">
        <f t="shared" si="4"/>
        <v>0</v>
      </c>
      <c r="BV14">
        <f t="shared" si="5"/>
        <v>0</v>
      </c>
      <c r="BW14">
        <v>1</v>
      </c>
      <c r="BX14">
        <f t="shared" si="7"/>
        <v>5</v>
      </c>
      <c r="BY14">
        <f t="shared" si="8"/>
        <v>7</v>
      </c>
      <c r="BZ14">
        <f t="shared" si="9"/>
        <v>1</v>
      </c>
      <c r="CA14" t="str">
        <f t="shared" si="10"/>
        <v/>
      </c>
      <c r="CB14">
        <f t="shared" si="11"/>
        <v>0</v>
      </c>
      <c r="CC14">
        <f t="shared" si="12"/>
        <v>0</v>
      </c>
      <c r="CD14">
        <f t="shared" si="13"/>
        <v>0</v>
      </c>
      <c r="CE14" t="str">
        <f t="shared" si="14"/>
        <v/>
      </c>
      <c r="CF14">
        <f t="shared" si="15"/>
        <v>0</v>
      </c>
      <c r="CG14">
        <f t="shared" si="16"/>
        <v>0</v>
      </c>
      <c r="CH14">
        <f t="shared" si="17"/>
        <v>0</v>
      </c>
      <c r="CI14" t="str">
        <f t="shared" si="18"/>
        <v/>
      </c>
      <c r="CJ14">
        <f t="shared" si="19"/>
        <v>0</v>
      </c>
      <c r="CK14">
        <f t="shared" si="20"/>
        <v>0</v>
      </c>
      <c r="CL14">
        <f t="shared" si="21"/>
        <v>0</v>
      </c>
      <c r="CM14" t="str">
        <f t="shared" si="22"/>
        <v/>
      </c>
      <c r="CN14">
        <f t="shared" si="23"/>
        <v>0</v>
      </c>
      <c r="CO14">
        <f t="shared" si="24"/>
        <v>0</v>
      </c>
      <c r="CP14">
        <f t="shared" si="25"/>
        <v>0</v>
      </c>
      <c r="CQ14" t="str">
        <f t="shared" si="26"/>
        <v/>
      </c>
      <c r="CR14">
        <f t="shared" si="27"/>
        <v>0</v>
      </c>
      <c r="CS14">
        <f t="shared" si="28"/>
        <v>0</v>
      </c>
      <c r="CT14">
        <f t="shared" si="29"/>
        <v>0</v>
      </c>
      <c r="CU14" t="str">
        <f t="shared" si="30"/>
        <v/>
      </c>
      <c r="CV14">
        <f t="shared" si="31"/>
        <v>0</v>
      </c>
      <c r="CW14">
        <f t="shared" si="32"/>
        <v>0</v>
      </c>
      <c r="CX14">
        <f t="shared" si="33"/>
        <v>0</v>
      </c>
      <c r="CY14" t="str">
        <f t="shared" si="34"/>
        <v/>
      </c>
      <c r="CZ14">
        <f t="shared" si="35"/>
        <v>0</v>
      </c>
      <c r="DA14">
        <f t="shared" si="36"/>
        <v>0</v>
      </c>
      <c r="DB14">
        <f t="shared" si="37"/>
        <v>0</v>
      </c>
      <c r="DC14" t="str">
        <f t="shared" si="38"/>
        <v/>
      </c>
      <c r="DD14">
        <f t="shared" si="39"/>
        <v>0</v>
      </c>
      <c r="DE14">
        <f t="shared" si="40"/>
        <v>0</v>
      </c>
      <c r="DF14">
        <f t="shared" si="41"/>
        <v>0</v>
      </c>
      <c r="DG14" t="str">
        <f t="shared" si="42"/>
        <v/>
      </c>
      <c r="DH14">
        <f t="shared" si="43"/>
        <v>0</v>
      </c>
      <c r="DI14">
        <f t="shared" si="44"/>
        <v>0</v>
      </c>
      <c r="DJ14">
        <f t="shared" si="45"/>
        <v>0</v>
      </c>
      <c r="DK14">
        <f t="shared" si="46"/>
        <v>0</v>
      </c>
      <c r="DL14">
        <f t="shared" si="47"/>
        <v>5</v>
      </c>
      <c r="DM14">
        <f t="shared" si="48"/>
        <v>7</v>
      </c>
      <c r="DN14">
        <f t="shared" si="49"/>
        <v>1</v>
      </c>
      <c r="DO14">
        <f t="shared" si="50"/>
        <v>0</v>
      </c>
      <c r="DP14">
        <f t="shared" si="51"/>
        <v>0</v>
      </c>
      <c r="DQ14">
        <f t="shared" si="52"/>
        <v>0</v>
      </c>
      <c r="DR14">
        <f t="shared" si="53"/>
        <v>0</v>
      </c>
      <c r="DS14">
        <f t="shared" si="54"/>
        <v>0</v>
      </c>
      <c r="DT14">
        <f t="shared" si="55"/>
        <v>0</v>
      </c>
      <c r="DU14">
        <f t="shared" si="56"/>
        <v>0</v>
      </c>
      <c r="DV14">
        <f t="shared" si="57"/>
        <v>0</v>
      </c>
      <c r="DW14">
        <f t="shared" si="58"/>
        <v>0</v>
      </c>
      <c r="DX14">
        <f t="shared" si="59"/>
        <v>0</v>
      </c>
      <c r="DY14">
        <f t="shared" si="60"/>
        <v>0</v>
      </c>
      <c r="DZ14">
        <f t="shared" si="61"/>
        <v>0</v>
      </c>
      <c r="EA14">
        <f t="shared" si="62"/>
        <v>0</v>
      </c>
      <c r="EB14">
        <f t="shared" si="63"/>
        <v>0</v>
      </c>
      <c r="EC14">
        <f t="shared" si="64"/>
        <v>0</v>
      </c>
      <c r="ED14">
        <f t="shared" si="65"/>
        <v>0</v>
      </c>
      <c r="EE14">
        <f t="shared" si="66"/>
        <v>0</v>
      </c>
      <c r="EF14">
        <f t="shared" si="67"/>
        <v>0</v>
      </c>
      <c r="EG14">
        <f t="shared" si="68"/>
        <v>0</v>
      </c>
      <c r="EH14">
        <f t="shared" si="69"/>
        <v>0</v>
      </c>
      <c r="EI14">
        <f t="shared" si="70"/>
        <v>0</v>
      </c>
      <c r="EJ14">
        <f t="shared" si="71"/>
        <v>0</v>
      </c>
      <c r="EK14">
        <f t="shared" si="72"/>
        <v>0</v>
      </c>
      <c r="EL14">
        <f t="shared" si="73"/>
        <v>0</v>
      </c>
      <c r="EM14">
        <f t="shared" si="74"/>
        <v>0</v>
      </c>
      <c r="EN14">
        <f t="shared" si="75"/>
        <v>0</v>
      </c>
      <c r="EO14">
        <f t="shared" si="76"/>
        <v>0</v>
      </c>
      <c r="EP14">
        <f t="shared" si="77"/>
        <v>0</v>
      </c>
      <c r="EQ14">
        <f t="shared" si="78"/>
        <v>0</v>
      </c>
      <c r="ER14">
        <f t="shared" si="79"/>
        <v>0</v>
      </c>
      <c r="ES14">
        <f t="shared" si="80"/>
        <v>0</v>
      </c>
      <c r="ET14">
        <f t="shared" si="81"/>
        <v>0</v>
      </c>
      <c r="EU14">
        <f t="shared" si="82"/>
        <v>0</v>
      </c>
      <c r="EV14">
        <f t="shared" si="83"/>
        <v>0</v>
      </c>
      <c r="EW14">
        <f t="shared" si="84"/>
        <v>0</v>
      </c>
      <c r="EX14">
        <f t="shared" si="85"/>
        <v>0</v>
      </c>
      <c r="EY14">
        <f t="shared" si="86"/>
        <v>0</v>
      </c>
      <c r="EZ14">
        <f t="shared" si="87"/>
        <v>0</v>
      </c>
      <c r="FA14">
        <f t="shared" si="88"/>
        <v>0</v>
      </c>
      <c r="FB14">
        <f t="shared" si="89"/>
        <v>0</v>
      </c>
      <c r="FC14">
        <f t="shared" si="90"/>
        <v>0</v>
      </c>
      <c r="FD14">
        <f t="shared" si="91"/>
        <v>0</v>
      </c>
      <c r="FE14">
        <f t="shared" si="92"/>
        <v>0</v>
      </c>
      <c r="FF14">
        <f t="shared" si="93"/>
        <v>0</v>
      </c>
      <c r="FG14">
        <f t="shared" si="94"/>
        <v>0</v>
      </c>
      <c r="FH14">
        <f t="shared" si="95"/>
        <v>0</v>
      </c>
      <c r="FI14">
        <f t="shared" si="96"/>
        <v>0</v>
      </c>
      <c r="FJ14">
        <f t="shared" si="97"/>
        <v>0</v>
      </c>
    </row>
    <row r="15" spans="1:166" x14ac:dyDescent="0.25">
      <c r="A15" t="s">
        <v>45</v>
      </c>
      <c r="B15">
        <v>0</v>
      </c>
      <c r="C15" t="s">
        <v>242</v>
      </c>
      <c r="D15">
        <v>6</v>
      </c>
      <c r="E15">
        <f t="shared" si="100"/>
        <v>7</v>
      </c>
      <c r="F15">
        <v>1</v>
      </c>
      <c r="AL15" s="12" t="s">
        <v>102</v>
      </c>
      <c r="AN15">
        <v>8</v>
      </c>
      <c r="AO15">
        <v>5</v>
      </c>
      <c r="AP15">
        <v>1</v>
      </c>
      <c r="AS15" t="str">
        <f t="shared" si="0"/>
        <v/>
      </c>
      <c r="AT15" t="str">
        <f t="shared" si="0"/>
        <v/>
      </c>
      <c r="AU15" t="str">
        <f t="shared" si="0"/>
        <v/>
      </c>
      <c r="AV15" t="str">
        <f t="shared" si="0"/>
        <v/>
      </c>
      <c r="AW15" t="str">
        <f t="shared" si="0"/>
        <v/>
      </c>
      <c r="AX15" t="str">
        <f t="shared" si="0"/>
        <v/>
      </c>
      <c r="AY15" t="str">
        <f t="shared" si="0"/>
        <v/>
      </c>
      <c r="AZ15" t="str">
        <f t="shared" si="0"/>
        <v/>
      </c>
      <c r="BA15" t="str">
        <f t="shared" si="0"/>
        <v/>
      </c>
      <c r="BB15" t="str">
        <f t="shared" si="0"/>
        <v/>
      </c>
      <c r="BC15" t="str">
        <f t="shared" si="0"/>
        <v/>
      </c>
      <c r="BD15">
        <f t="shared" si="0"/>
        <v>0</v>
      </c>
      <c r="BE15">
        <f t="shared" si="0"/>
        <v>0</v>
      </c>
      <c r="BF15">
        <f t="shared" si="0"/>
        <v>0</v>
      </c>
      <c r="BG15">
        <f t="shared" si="0"/>
        <v>0</v>
      </c>
      <c r="BH15">
        <f t="shared" si="0"/>
        <v>0</v>
      </c>
      <c r="BI15">
        <f t="shared" si="1"/>
        <v>0</v>
      </c>
      <c r="BJ15">
        <f t="shared" si="1"/>
        <v>0</v>
      </c>
      <c r="BK15">
        <f t="shared" si="1"/>
        <v>0</v>
      </c>
      <c r="BL15">
        <f t="shared" si="1"/>
        <v>0</v>
      </c>
      <c r="BM15">
        <f t="shared" si="1"/>
        <v>0</v>
      </c>
      <c r="BN15">
        <f t="shared" si="1"/>
        <v>0</v>
      </c>
      <c r="BO15">
        <f t="shared" si="1"/>
        <v>0</v>
      </c>
      <c r="BP15">
        <f t="shared" si="1"/>
        <v>0</v>
      </c>
      <c r="BR15" t="str">
        <f t="shared" si="2"/>
        <v>B6</v>
      </c>
      <c r="BS15" t="str">
        <f t="shared" si="99"/>
        <v/>
      </c>
      <c r="BT15">
        <f t="shared" si="3"/>
        <v>0</v>
      </c>
      <c r="BU15">
        <f t="shared" si="4"/>
        <v>0</v>
      </c>
      <c r="BV15">
        <f t="shared" si="5"/>
        <v>0</v>
      </c>
      <c r="BW15" t="str">
        <f t="shared" si="6"/>
        <v/>
      </c>
      <c r="BX15">
        <f t="shared" si="7"/>
        <v>0</v>
      </c>
      <c r="BY15">
        <f t="shared" si="8"/>
        <v>0</v>
      </c>
      <c r="BZ15">
        <f t="shared" si="9"/>
        <v>0</v>
      </c>
      <c r="CA15" t="str">
        <f t="shared" si="10"/>
        <v/>
      </c>
      <c r="CB15">
        <f t="shared" si="11"/>
        <v>0</v>
      </c>
      <c r="CC15">
        <f t="shared" si="12"/>
        <v>0</v>
      </c>
      <c r="CD15">
        <f t="shared" si="13"/>
        <v>0</v>
      </c>
      <c r="CE15" t="str">
        <f t="shared" si="14"/>
        <v/>
      </c>
      <c r="CF15">
        <f t="shared" si="15"/>
        <v>0</v>
      </c>
      <c r="CG15">
        <f t="shared" si="16"/>
        <v>0</v>
      </c>
      <c r="CH15">
        <f t="shared" si="17"/>
        <v>0</v>
      </c>
      <c r="CI15" t="str">
        <f t="shared" si="18"/>
        <v/>
      </c>
      <c r="CJ15">
        <f t="shared" si="19"/>
        <v>0</v>
      </c>
      <c r="CK15">
        <f t="shared" si="20"/>
        <v>0</v>
      </c>
      <c r="CL15">
        <f t="shared" si="21"/>
        <v>0</v>
      </c>
      <c r="CM15" t="str">
        <f t="shared" si="22"/>
        <v/>
      </c>
      <c r="CN15">
        <f t="shared" si="23"/>
        <v>0</v>
      </c>
      <c r="CO15">
        <f t="shared" si="24"/>
        <v>0</v>
      </c>
      <c r="CP15">
        <f t="shared" si="25"/>
        <v>0</v>
      </c>
      <c r="CQ15" t="str">
        <f t="shared" si="26"/>
        <v/>
      </c>
      <c r="CR15">
        <f t="shared" si="27"/>
        <v>0</v>
      </c>
      <c r="CS15">
        <f t="shared" si="28"/>
        <v>0</v>
      </c>
      <c r="CT15">
        <f t="shared" si="29"/>
        <v>0</v>
      </c>
      <c r="CU15" t="str">
        <f t="shared" si="30"/>
        <v/>
      </c>
      <c r="CV15">
        <f t="shared" si="31"/>
        <v>0</v>
      </c>
      <c r="CW15">
        <f t="shared" si="32"/>
        <v>0</v>
      </c>
      <c r="CX15">
        <f t="shared" si="33"/>
        <v>0</v>
      </c>
      <c r="CY15" t="str">
        <f t="shared" si="34"/>
        <v/>
      </c>
      <c r="CZ15">
        <f t="shared" si="35"/>
        <v>0</v>
      </c>
      <c r="DA15">
        <f t="shared" si="36"/>
        <v>0</v>
      </c>
      <c r="DB15">
        <f t="shared" si="37"/>
        <v>0</v>
      </c>
      <c r="DC15" t="str">
        <f t="shared" si="38"/>
        <v/>
      </c>
      <c r="DD15">
        <f t="shared" si="39"/>
        <v>0</v>
      </c>
      <c r="DE15">
        <f t="shared" si="40"/>
        <v>0</v>
      </c>
      <c r="DF15">
        <f t="shared" si="41"/>
        <v>0</v>
      </c>
      <c r="DG15" t="str">
        <f t="shared" si="42"/>
        <v/>
      </c>
      <c r="DH15">
        <f t="shared" si="43"/>
        <v>0</v>
      </c>
      <c r="DI15">
        <f t="shared" si="44"/>
        <v>0</v>
      </c>
      <c r="DJ15">
        <f t="shared" si="45"/>
        <v>0</v>
      </c>
      <c r="DK15">
        <f t="shared" si="46"/>
        <v>0</v>
      </c>
      <c r="DL15">
        <f t="shared" si="47"/>
        <v>6</v>
      </c>
      <c r="DM15">
        <f t="shared" si="48"/>
        <v>7</v>
      </c>
      <c r="DN15">
        <f t="shared" si="49"/>
        <v>1</v>
      </c>
      <c r="DO15">
        <f t="shared" si="50"/>
        <v>0</v>
      </c>
      <c r="DP15">
        <f t="shared" si="51"/>
        <v>0</v>
      </c>
      <c r="DQ15">
        <f t="shared" si="52"/>
        <v>0</v>
      </c>
      <c r="DR15">
        <f t="shared" si="53"/>
        <v>0</v>
      </c>
      <c r="DS15">
        <f t="shared" si="54"/>
        <v>0</v>
      </c>
      <c r="DT15">
        <f t="shared" si="55"/>
        <v>0</v>
      </c>
      <c r="DU15">
        <f t="shared" si="56"/>
        <v>0</v>
      </c>
      <c r="DV15">
        <f t="shared" si="57"/>
        <v>0</v>
      </c>
      <c r="DW15">
        <f t="shared" si="58"/>
        <v>0</v>
      </c>
      <c r="DX15">
        <f t="shared" si="59"/>
        <v>0</v>
      </c>
      <c r="DY15">
        <f t="shared" si="60"/>
        <v>0</v>
      </c>
      <c r="DZ15">
        <f t="shared" si="61"/>
        <v>0</v>
      </c>
      <c r="EA15">
        <f t="shared" si="62"/>
        <v>0</v>
      </c>
      <c r="EB15">
        <f t="shared" si="63"/>
        <v>0</v>
      </c>
      <c r="EC15">
        <f t="shared" si="64"/>
        <v>0</v>
      </c>
      <c r="ED15">
        <f t="shared" si="65"/>
        <v>0</v>
      </c>
      <c r="EE15">
        <f t="shared" si="66"/>
        <v>0</v>
      </c>
      <c r="EF15">
        <f t="shared" si="67"/>
        <v>0</v>
      </c>
      <c r="EG15">
        <f t="shared" si="68"/>
        <v>0</v>
      </c>
      <c r="EH15">
        <f t="shared" si="69"/>
        <v>0</v>
      </c>
      <c r="EI15">
        <f t="shared" si="70"/>
        <v>0</v>
      </c>
      <c r="EJ15">
        <f t="shared" si="71"/>
        <v>0</v>
      </c>
      <c r="EK15">
        <f t="shared" si="72"/>
        <v>0</v>
      </c>
      <c r="EL15">
        <f t="shared" si="73"/>
        <v>0</v>
      </c>
      <c r="EM15">
        <f t="shared" si="74"/>
        <v>0</v>
      </c>
      <c r="EN15">
        <f t="shared" si="75"/>
        <v>0</v>
      </c>
      <c r="EO15">
        <f t="shared" si="76"/>
        <v>0</v>
      </c>
      <c r="EP15">
        <f t="shared" si="77"/>
        <v>0</v>
      </c>
      <c r="EQ15">
        <f t="shared" si="78"/>
        <v>0</v>
      </c>
      <c r="ER15">
        <f t="shared" si="79"/>
        <v>0</v>
      </c>
      <c r="ES15">
        <f t="shared" si="80"/>
        <v>0</v>
      </c>
      <c r="ET15">
        <f t="shared" si="81"/>
        <v>0</v>
      </c>
      <c r="EU15">
        <f t="shared" si="82"/>
        <v>0</v>
      </c>
      <c r="EV15">
        <f t="shared" si="83"/>
        <v>0</v>
      </c>
      <c r="EW15">
        <f t="shared" si="84"/>
        <v>0</v>
      </c>
      <c r="EX15">
        <f t="shared" si="85"/>
        <v>0</v>
      </c>
      <c r="EY15">
        <f t="shared" si="86"/>
        <v>0</v>
      </c>
      <c r="EZ15">
        <f t="shared" si="87"/>
        <v>0</v>
      </c>
      <c r="FA15">
        <f t="shared" si="88"/>
        <v>0</v>
      </c>
      <c r="FB15">
        <f t="shared" si="89"/>
        <v>0</v>
      </c>
      <c r="FC15">
        <f t="shared" si="90"/>
        <v>0</v>
      </c>
      <c r="FD15">
        <f t="shared" si="91"/>
        <v>0</v>
      </c>
      <c r="FE15">
        <f t="shared" si="92"/>
        <v>0</v>
      </c>
      <c r="FF15">
        <f t="shared" si="93"/>
        <v>0</v>
      </c>
      <c r="FG15">
        <f t="shared" si="94"/>
        <v>0</v>
      </c>
      <c r="FH15">
        <f t="shared" si="95"/>
        <v>0</v>
      </c>
      <c r="FI15">
        <f t="shared" si="96"/>
        <v>0</v>
      </c>
      <c r="FJ15">
        <f t="shared" si="97"/>
        <v>0</v>
      </c>
    </row>
    <row r="16" spans="1:166" x14ac:dyDescent="0.25">
      <c r="A16" t="s">
        <v>46</v>
      </c>
      <c r="B16">
        <v>0</v>
      </c>
      <c r="C16" t="s">
        <v>74</v>
      </c>
      <c r="D16">
        <v>7</v>
      </c>
      <c r="E16">
        <f t="shared" si="100"/>
        <v>7</v>
      </c>
      <c r="F16">
        <v>1</v>
      </c>
      <c r="AL16" s="12" t="s">
        <v>103</v>
      </c>
      <c r="AN16">
        <v>9</v>
      </c>
      <c r="AO16">
        <v>5</v>
      </c>
      <c r="AP16">
        <v>1</v>
      </c>
      <c r="AS16" t="str">
        <f t="shared" si="0"/>
        <v/>
      </c>
      <c r="AT16" t="str">
        <f t="shared" si="0"/>
        <v/>
      </c>
      <c r="AU16" t="str">
        <f t="shared" si="0"/>
        <v/>
      </c>
      <c r="AV16" t="str">
        <f t="shared" si="0"/>
        <v/>
      </c>
      <c r="AW16" t="str">
        <f t="shared" si="0"/>
        <v/>
      </c>
      <c r="AX16" t="str">
        <f t="shared" si="0"/>
        <v/>
      </c>
      <c r="AY16" t="str">
        <f t="shared" si="0"/>
        <v/>
      </c>
      <c r="AZ16" t="str">
        <f t="shared" si="0"/>
        <v/>
      </c>
      <c r="BA16" t="str">
        <f t="shared" si="0"/>
        <v/>
      </c>
      <c r="BB16" t="str">
        <f t="shared" si="0"/>
        <v/>
      </c>
      <c r="BC16" t="str">
        <f t="shared" si="0"/>
        <v/>
      </c>
      <c r="BD16">
        <f t="shared" si="0"/>
        <v>0</v>
      </c>
      <c r="BE16">
        <f t="shared" si="0"/>
        <v>0</v>
      </c>
      <c r="BF16">
        <f t="shared" si="0"/>
        <v>0</v>
      </c>
      <c r="BG16">
        <f t="shared" si="0"/>
        <v>0</v>
      </c>
      <c r="BH16">
        <f t="shared" si="0"/>
        <v>0</v>
      </c>
      <c r="BI16">
        <f t="shared" si="1"/>
        <v>0</v>
      </c>
      <c r="BJ16">
        <f t="shared" si="1"/>
        <v>0</v>
      </c>
      <c r="BK16">
        <f t="shared" si="1"/>
        <v>0</v>
      </c>
      <c r="BL16">
        <f t="shared" si="1"/>
        <v>0</v>
      </c>
      <c r="BM16">
        <f t="shared" si="1"/>
        <v>0</v>
      </c>
      <c r="BN16">
        <f t="shared" si="1"/>
        <v>0</v>
      </c>
      <c r="BO16">
        <f t="shared" si="1"/>
        <v>0</v>
      </c>
      <c r="BP16">
        <f t="shared" si="1"/>
        <v>0</v>
      </c>
      <c r="BR16" t="str">
        <f t="shared" si="2"/>
        <v>B7</v>
      </c>
      <c r="BS16" t="str">
        <f t="shared" si="99"/>
        <v/>
      </c>
      <c r="BT16">
        <f t="shared" si="3"/>
        <v>0</v>
      </c>
      <c r="BU16">
        <f t="shared" si="4"/>
        <v>0</v>
      </c>
      <c r="BV16">
        <f t="shared" si="5"/>
        <v>0</v>
      </c>
      <c r="BW16" t="str">
        <f t="shared" si="6"/>
        <v/>
      </c>
      <c r="BX16">
        <f t="shared" si="7"/>
        <v>0</v>
      </c>
      <c r="BY16">
        <f t="shared" si="8"/>
        <v>0</v>
      </c>
      <c r="BZ16">
        <f t="shared" si="9"/>
        <v>0</v>
      </c>
      <c r="CA16" t="str">
        <f t="shared" si="10"/>
        <v/>
      </c>
      <c r="CB16">
        <f t="shared" si="11"/>
        <v>0</v>
      </c>
      <c r="CC16">
        <f t="shared" si="12"/>
        <v>0</v>
      </c>
      <c r="CD16">
        <f t="shared" si="13"/>
        <v>0</v>
      </c>
      <c r="CE16" t="str">
        <f t="shared" si="14"/>
        <v/>
      </c>
      <c r="CF16">
        <f t="shared" si="15"/>
        <v>0</v>
      </c>
      <c r="CG16">
        <f t="shared" si="16"/>
        <v>0</v>
      </c>
      <c r="CH16">
        <f t="shared" si="17"/>
        <v>0</v>
      </c>
      <c r="CI16" t="str">
        <f t="shared" si="18"/>
        <v/>
      </c>
      <c r="CJ16">
        <f t="shared" si="19"/>
        <v>0</v>
      </c>
      <c r="CK16">
        <f t="shared" si="20"/>
        <v>0</v>
      </c>
      <c r="CL16">
        <f t="shared" si="21"/>
        <v>0</v>
      </c>
      <c r="CM16" t="str">
        <f t="shared" si="22"/>
        <v/>
      </c>
      <c r="CN16">
        <f t="shared" si="23"/>
        <v>0</v>
      </c>
      <c r="CO16">
        <f t="shared" si="24"/>
        <v>0</v>
      </c>
      <c r="CP16">
        <f t="shared" si="25"/>
        <v>0</v>
      </c>
      <c r="CQ16" t="str">
        <f t="shared" si="26"/>
        <v/>
      </c>
      <c r="CR16">
        <f t="shared" si="27"/>
        <v>0</v>
      </c>
      <c r="CS16">
        <f t="shared" si="28"/>
        <v>0</v>
      </c>
      <c r="CT16">
        <f t="shared" si="29"/>
        <v>0</v>
      </c>
      <c r="CU16" t="str">
        <f t="shared" si="30"/>
        <v/>
      </c>
      <c r="CV16">
        <f t="shared" si="31"/>
        <v>0</v>
      </c>
      <c r="CW16">
        <f t="shared" si="32"/>
        <v>0</v>
      </c>
      <c r="CX16">
        <f t="shared" si="33"/>
        <v>0</v>
      </c>
      <c r="CY16" t="str">
        <f t="shared" si="34"/>
        <v/>
      </c>
      <c r="CZ16">
        <f t="shared" si="35"/>
        <v>0</v>
      </c>
      <c r="DA16">
        <f t="shared" si="36"/>
        <v>0</v>
      </c>
      <c r="DB16">
        <f t="shared" si="37"/>
        <v>0</v>
      </c>
      <c r="DC16" t="str">
        <f t="shared" si="38"/>
        <v/>
      </c>
      <c r="DD16">
        <f t="shared" si="39"/>
        <v>0</v>
      </c>
      <c r="DE16">
        <f t="shared" si="40"/>
        <v>0</v>
      </c>
      <c r="DF16">
        <f t="shared" si="41"/>
        <v>0</v>
      </c>
      <c r="DG16" t="str">
        <f t="shared" si="42"/>
        <v/>
      </c>
      <c r="DH16">
        <f t="shared" si="43"/>
        <v>0</v>
      </c>
      <c r="DI16">
        <f t="shared" si="44"/>
        <v>0</v>
      </c>
      <c r="DJ16">
        <f t="shared" si="45"/>
        <v>0</v>
      </c>
      <c r="DK16">
        <f t="shared" si="46"/>
        <v>0</v>
      </c>
      <c r="DL16">
        <f t="shared" si="47"/>
        <v>7</v>
      </c>
      <c r="DM16">
        <f t="shared" si="48"/>
        <v>7</v>
      </c>
      <c r="DN16">
        <f t="shared" si="49"/>
        <v>1</v>
      </c>
      <c r="DO16">
        <f t="shared" si="50"/>
        <v>0</v>
      </c>
      <c r="DP16">
        <f t="shared" si="51"/>
        <v>0</v>
      </c>
      <c r="DQ16">
        <f t="shared" si="52"/>
        <v>0</v>
      </c>
      <c r="DR16">
        <f t="shared" si="53"/>
        <v>0</v>
      </c>
      <c r="DS16">
        <f t="shared" si="54"/>
        <v>0</v>
      </c>
      <c r="DT16">
        <f t="shared" si="55"/>
        <v>0</v>
      </c>
      <c r="DU16">
        <f t="shared" si="56"/>
        <v>0</v>
      </c>
      <c r="DV16">
        <f t="shared" si="57"/>
        <v>0</v>
      </c>
      <c r="DW16">
        <f t="shared" si="58"/>
        <v>0</v>
      </c>
      <c r="DX16">
        <f t="shared" si="59"/>
        <v>0</v>
      </c>
      <c r="DY16">
        <f t="shared" si="60"/>
        <v>0</v>
      </c>
      <c r="DZ16">
        <f t="shared" si="61"/>
        <v>0</v>
      </c>
      <c r="EA16">
        <f t="shared" si="62"/>
        <v>0</v>
      </c>
      <c r="EB16">
        <f t="shared" si="63"/>
        <v>0</v>
      </c>
      <c r="EC16">
        <f t="shared" si="64"/>
        <v>0</v>
      </c>
      <c r="ED16">
        <f t="shared" si="65"/>
        <v>0</v>
      </c>
      <c r="EE16">
        <f t="shared" si="66"/>
        <v>0</v>
      </c>
      <c r="EF16">
        <f t="shared" si="67"/>
        <v>0</v>
      </c>
      <c r="EG16">
        <f t="shared" si="68"/>
        <v>0</v>
      </c>
      <c r="EH16">
        <f t="shared" si="69"/>
        <v>0</v>
      </c>
      <c r="EI16">
        <f t="shared" si="70"/>
        <v>0</v>
      </c>
      <c r="EJ16">
        <f t="shared" si="71"/>
        <v>0</v>
      </c>
      <c r="EK16">
        <f t="shared" si="72"/>
        <v>0</v>
      </c>
      <c r="EL16">
        <f t="shared" si="73"/>
        <v>0</v>
      </c>
      <c r="EM16">
        <f t="shared" si="74"/>
        <v>0</v>
      </c>
      <c r="EN16">
        <f t="shared" si="75"/>
        <v>0</v>
      </c>
      <c r="EO16">
        <f t="shared" si="76"/>
        <v>0</v>
      </c>
      <c r="EP16">
        <f t="shared" si="77"/>
        <v>0</v>
      </c>
      <c r="EQ16">
        <f t="shared" si="78"/>
        <v>0</v>
      </c>
      <c r="ER16">
        <f t="shared" si="79"/>
        <v>0</v>
      </c>
      <c r="ES16">
        <f t="shared" si="80"/>
        <v>0</v>
      </c>
      <c r="ET16">
        <f t="shared" si="81"/>
        <v>0</v>
      </c>
      <c r="EU16">
        <f t="shared" si="82"/>
        <v>0</v>
      </c>
      <c r="EV16">
        <f t="shared" si="83"/>
        <v>0</v>
      </c>
      <c r="EW16">
        <f t="shared" si="84"/>
        <v>0</v>
      </c>
      <c r="EX16">
        <f t="shared" si="85"/>
        <v>0</v>
      </c>
      <c r="EY16">
        <f t="shared" si="86"/>
        <v>0</v>
      </c>
      <c r="EZ16">
        <f t="shared" si="87"/>
        <v>0</v>
      </c>
      <c r="FA16">
        <f t="shared" si="88"/>
        <v>0</v>
      </c>
      <c r="FB16">
        <f t="shared" si="89"/>
        <v>0</v>
      </c>
      <c r="FC16">
        <f t="shared" si="90"/>
        <v>0</v>
      </c>
      <c r="FD16">
        <f t="shared" si="91"/>
        <v>0</v>
      </c>
      <c r="FE16">
        <f t="shared" si="92"/>
        <v>0</v>
      </c>
      <c r="FF16">
        <f t="shared" si="93"/>
        <v>0</v>
      </c>
      <c r="FG16">
        <f t="shared" si="94"/>
        <v>0</v>
      </c>
      <c r="FH16">
        <f t="shared" si="95"/>
        <v>0</v>
      </c>
      <c r="FI16">
        <f t="shared" si="96"/>
        <v>0</v>
      </c>
      <c r="FJ16">
        <f t="shared" si="97"/>
        <v>0</v>
      </c>
    </row>
    <row r="17" spans="1:166" x14ac:dyDescent="0.25">
      <c r="A17" t="s">
        <v>47</v>
      </c>
      <c r="B17">
        <v>0</v>
      </c>
      <c r="C17" t="s">
        <v>89</v>
      </c>
      <c r="D17">
        <v>8</v>
      </c>
      <c r="E17">
        <f t="shared" si="100"/>
        <v>7</v>
      </c>
      <c r="F17">
        <v>1</v>
      </c>
      <c r="AL17" s="12" t="s">
        <v>104</v>
      </c>
      <c r="AN17">
        <v>11</v>
      </c>
      <c r="AO17">
        <v>5</v>
      </c>
      <c r="AP17">
        <v>1</v>
      </c>
      <c r="AS17" t="str">
        <f t="shared" si="0"/>
        <v/>
      </c>
      <c r="AT17" t="str">
        <f t="shared" si="0"/>
        <v/>
      </c>
      <c r="AU17" t="str">
        <f t="shared" si="0"/>
        <v/>
      </c>
      <c r="AV17" t="str">
        <f t="shared" si="0"/>
        <v/>
      </c>
      <c r="AW17" t="str">
        <f t="shared" si="0"/>
        <v/>
      </c>
      <c r="AX17" t="str">
        <f t="shared" si="0"/>
        <v/>
      </c>
      <c r="AY17" t="str">
        <f t="shared" si="0"/>
        <v/>
      </c>
      <c r="AZ17" t="str">
        <f t="shared" si="0"/>
        <v/>
      </c>
      <c r="BA17" t="str">
        <f t="shared" si="0"/>
        <v/>
      </c>
      <c r="BB17" t="str">
        <f t="shared" si="0"/>
        <v/>
      </c>
      <c r="BC17" t="str">
        <f t="shared" si="0"/>
        <v/>
      </c>
      <c r="BD17">
        <f t="shared" si="0"/>
        <v>0</v>
      </c>
      <c r="BE17">
        <f t="shared" si="0"/>
        <v>0</v>
      </c>
      <c r="BF17">
        <f t="shared" si="0"/>
        <v>0</v>
      </c>
      <c r="BG17">
        <f t="shared" si="0"/>
        <v>0</v>
      </c>
      <c r="BH17">
        <f t="shared" ref="BH17:BP25" si="101">IF(BH$1=$B17,$B17,"")</f>
        <v>0</v>
      </c>
      <c r="BI17">
        <f t="shared" si="101"/>
        <v>0</v>
      </c>
      <c r="BJ17">
        <f t="shared" si="101"/>
        <v>0</v>
      </c>
      <c r="BK17">
        <f t="shared" si="101"/>
        <v>0</v>
      </c>
      <c r="BL17">
        <f t="shared" si="101"/>
        <v>0</v>
      </c>
      <c r="BM17">
        <f t="shared" si="101"/>
        <v>0</v>
      </c>
      <c r="BN17">
        <f t="shared" si="101"/>
        <v>0</v>
      </c>
      <c r="BO17">
        <f t="shared" si="101"/>
        <v>0</v>
      </c>
      <c r="BP17">
        <f t="shared" si="101"/>
        <v>0</v>
      </c>
      <c r="BR17" t="str">
        <f t="shared" si="2"/>
        <v>B8</v>
      </c>
      <c r="BS17" t="str">
        <f t="shared" si="99"/>
        <v/>
      </c>
      <c r="BT17">
        <f t="shared" si="3"/>
        <v>0</v>
      </c>
      <c r="BU17">
        <f t="shared" si="4"/>
        <v>0</v>
      </c>
      <c r="BV17">
        <f t="shared" si="5"/>
        <v>0</v>
      </c>
      <c r="BW17" t="str">
        <f t="shared" si="6"/>
        <v/>
      </c>
      <c r="BX17">
        <f t="shared" si="7"/>
        <v>0</v>
      </c>
      <c r="BY17">
        <f t="shared" si="8"/>
        <v>0</v>
      </c>
      <c r="BZ17">
        <f t="shared" si="9"/>
        <v>0</v>
      </c>
      <c r="CA17" t="str">
        <f t="shared" si="10"/>
        <v/>
      </c>
      <c r="CB17">
        <f t="shared" si="11"/>
        <v>0</v>
      </c>
      <c r="CC17">
        <f t="shared" si="12"/>
        <v>0</v>
      </c>
      <c r="CD17">
        <f t="shared" si="13"/>
        <v>0</v>
      </c>
      <c r="CE17" t="str">
        <f t="shared" si="14"/>
        <v/>
      </c>
      <c r="CF17">
        <f t="shared" si="15"/>
        <v>0</v>
      </c>
      <c r="CG17">
        <f t="shared" si="16"/>
        <v>0</v>
      </c>
      <c r="CH17">
        <f t="shared" si="17"/>
        <v>0</v>
      </c>
      <c r="CI17" t="str">
        <f t="shared" si="18"/>
        <v/>
      </c>
      <c r="CJ17">
        <f t="shared" si="19"/>
        <v>0</v>
      </c>
      <c r="CK17">
        <f t="shared" si="20"/>
        <v>0</v>
      </c>
      <c r="CL17">
        <f t="shared" si="21"/>
        <v>0</v>
      </c>
      <c r="CM17" t="str">
        <f t="shared" si="22"/>
        <v/>
      </c>
      <c r="CN17">
        <f t="shared" si="23"/>
        <v>0</v>
      </c>
      <c r="CO17">
        <f t="shared" si="24"/>
        <v>0</v>
      </c>
      <c r="CP17">
        <f t="shared" si="25"/>
        <v>0</v>
      </c>
      <c r="CQ17" t="str">
        <f t="shared" si="26"/>
        <v/>
      </c>
      <c r="CR17">
        <f t="shared" si="27"/>
        <v>0</v>
      </c>
      <c r="CS17">
        <f t="shared" si="28"/>
        <v>0</v>
      </c>
      <c r="CT17">
        <f t="shared" si="29"/>
        <v>0</v>
      </c>
      <c r="CU17" t="str">
        <f t="shared" si="30"/>
        <v/>
      </c>
      <c r="CV17">
        <f t="shared" si="31"/>
        <v>0</v>
      </c>
      <c r="CW17">
        <f t="shared" si="32"/>
        <v>0</v>
      </c>
      <c r="CX17">
        <f t="shared" si="33"/>
        <v>0</v>
      </c>
      <c r="CY17" t="str">
        <f t="shared" si="34"/>
        <v/>
      </c>
      <c r="CZ17">
        <f t="shared" si="35"/>
        <v>0</v>
      </c>
      <c r="DA17">
        <f t="shared" si="36"/>
        <v>0</v>
      </c>
      <c r="DB17">
        <f t="shared" si="37"/>
        <v>0</v>
      </c>
      <c r="DC17" t="str">
        <f t="shared" si="38"/>
        <v/>
      </c>
      <c r="DD17">
        <f t="shared" si="39"/>
        <v>0</v>
      </c>
      <c r="DE17">
        <f t="shared" si="40"/>
        <v>0</v>
      </c>
      <c r="DF17">
        <f t="shared" si="41"/>
        <v>0</v>
      </c>
      <c r="DG17" t="str">
        <f t="shared" si="42"/>
        <v/>
      </c>
      <c r="DH17">
        <f t="shared" si="43"/>
        <v>0</v>
      </c>
      <c r="DI17">
        <f t="shared" si="44"/>
        <v>0</v>
      </c>
      <c r="DJ17">
        <f t="shared" si="45"/>
        <v>0</v>
      </c>
      <c r="DK17">
        <f t="shared" si="46"/>
        <v>0</v>
      </c>
      <c r="DL17">
        <f t="shared" si="47"/>
        <v>8</v>
      </c>
      <c r="DM17">
        <f t="shared" si="48"/>
        <v>7</v>
      </c>
      <c r="DN17">
        <f t="shared" si="49"/>
        <v>1</v>
      </c>
      <c r="DO17">
        <f t="shared" si="50"/>
        <v>0</v>
      </c>
      <c r="DP17">
        <f t="shared" si="51"/>
        <v>0</v>
      </c>
      <c r="DQ17">
        <f t="shared" si="52"/>
        <v>0</v>
      </c>
      <c r="DR17">
        <f t="shared" si="53"/>
        <v>0</v>
      </c>
      <c r="DS17">
        <f t="shared" si="54"/>
        <v>0</v>
      </c>
      <c r="DT17">
        <f t="shared" si="55"/>
        <v>0</v>
      </c>
      <c r="DU17">
        <f t="shared" si="56"/>
        <v>0</v>
      </c>
      <c r="DV17">
        <f t="shared" si="57"/>
        <v>0</v>
      </c>
      <c r="DW17">
        <f t="shared" si="58"/>
        <v>0</v>
      </c>
      <c r="DX17">
        <f t="shared" si="59"/>
        <v>0</v>
      </c>
      <c r="DY17">
        <f t="shared" si="60"/>
        <v>0</v>
      </c>
      <c r="DZ17">
        <f t="shared" si="61"/>
        <v>0</v>
      </c>
      <c r="EA17">
        <f t="shared" si="62"/>
        <v>0</v>
      </c>
      <c r="EB17">
        <f t="shared" si="63"/>
        <v>0</v>
      </c>
      <c r="EC17">
        <f t="shared" si="64"/>
        <v>0</v>
      </c>
      <c r="ED17">
        <f t="shared" si="65"/>
        <v>0</v>
      </c>
      <c r="EE17">
        <f t="shared" si="66"/>
        <v>0</v>
      </c>
      <c r="EF17">
        <f t="shared" si="67"/>
        <v>0</v>
      </c>
      <c r="EG17">
        <f t="shared" si="68"/>
        <v>0</v>
      </c>
      <c r="EH17">
        <f t="shared" si="69"/>
        <v>0</v>
      </c>
      <c r="EI17">
        <f t="shared" si="70"/>
        <v>0</v>
      </c>
      <c r="EJ17">
        <f t="shared" si="71"/>
        <v>0</v>
      </c>
      <c r="EK17">
        <f t="shared" si="72"/>
        <v>0</v>
      </c>
      <c r="EL17">
        <f t="shared" si="73"/>
        <v>0</v>
      </c>
      <c r="EM17">
        <f t="shared" si="74"/>
        <v>0</v>
      </c>
      <c r="EN17">
        <f t="shared" si="75"/>
        <v>0</v>
      </c>
      <c r="EO17">
        <f t="shared" si="76"/>
        <v>0</v>
      </c>
      <c r="EP17">
        <f t="shared" si="77"/>
        <v>0</v>
      </c>
      <c r="EQ17">
        <f t="shared" si="78"/>
        <v>0</v>
      </c>
      <c r="ER17">
        <f t="shared" si="79"/>
        <v>0</v>
      </c>
      <c r="ES17">
        <f t="shared" si="80"/>
        <v>0</v>
      </c>
      <c r="ET17">
        <f t="shared" si="81"/>
        <v>0</v>
      </c>
      <c r="EU17">
        <f t="shared" si="82"/>
        <v>0</v>
      </c>
      <c r="EV17">
        <f t="shared" si="83"/>
        <v>0</v>
      </c>
      <c r="EW17">
        <f t="shared" si="84"/>
        <v>0</v>
      </c>
      <c r="EX17">
        <f t="shared" si="85"/>
        <v>0</v>
      </c>
      <c r="EY17">
        <f t="shared" si="86"/>
        <v>0</v>
      </c>
      <c r="EZ17">
        <f t="shared" si="87"/>
        <v>0</v>
      </c>
      <c r="FA17">
        <f t="shared" si="88"/>
        <v>0</v>
      </c>
      <c r="FB17">
        <f t="shared" si="89"/>
        <v>0</v>
      </c>
      <c r="FC17">
        <f t="shared" si="90"/>
        <v>0</v>
      </c>
      <c r="FD17">
        <f t="shared" si="91"/>
        <v>0</v>
      </c>
      <c r="FE17">
        <f t="shared" si="92"/>
        <v>0</v>
      </c>
      <c r="FF17">
        <f t="shared" si="93"/>
        <v>0</v>
      </c>
      <c r="FG17">
        <f t="shared" si="94"/>
        <v>0</v>
      </c>
      <c r="FH17">
        <f t="shared" si="95"/>
        <v>0</v>
      </c>
      <c r="FI17">
        <f t="shared" si="96"/>
        <v>0</v>
      </c>
      <c r="FJ17">
        <f t="shared" si="97"/>
        <v>0</v>
      </c>
    </row>
    <row r="18" spans="1:166" x14ac:dyDescent="0.25">
      <c r="A18" t="s">
        <v>48</v>
      </c>
      <c r="B18">
        <v>0</v>
      </c>
      <c r="C18" t="s">
        <v>74</v>
      </c>
      <c r="D18">
        <v>1</v>
      </c>
      <c r="E18">
        <f>E17-1</f>
        <v>6</v>
      </c>
      <c r="F18">
        <v>1</v>
      </c>
      <c r="AL18" s="12" t="s">
        <v>105</v>
      </c>
      <c r="AN18">
        <v>1</v>
      </c>
      <c r="AO18">
        <v>4</v>
      </c>
      <c r="AP18">
        <v>1</v>
      </c>
      <c r="AS18" t="str">
        <f t="shared" ref="AS18:BH25" si="102">IF(AS$1=$B18,$B18,"")</f>
        <v/>
      </c>
      <c r="AT18" t="str">
        <f t="shared" si="102"/>
        <v/>
      </c>
      <c r="AU18" t="str">
        <f t="shared" si="102"/>
        <v/>
      </c>
      <c r="AV18" t="str">
        <f t="shared" si="102"/>
        <v/>
      </c>
      <c r="AW18" t="str">
        <f t="shared" si="102"/>
        <v/>
      </c>
      <c r="AX18" t="str">
        <f t="shared" si="102"/>
        <v/>
      </c>
      <c r="AY18" t="str">
        <f t="shared" si="102"/>
        <v/>
      </c>
      <c r="AZ18" t="str">
        <f t="shared" si="102"/>
        <v/>
      </c>
      <c r="BA18" t="str">
        <f t="shared" si="102"/>
        <v/>
      </c>
      <c r="BB18" t="str">
        <f t="shared" si="102"/>
        <v/>
      </c>
      <c r="BC18" t="str">
        <f t="shared" si="102"/>
        <v/>
      </c>
      <c r="BD18">
        <f t="shared" si="102"/>
        <v>0</v>
      </c>
      <c r="BE18">
        <f t="shared" si="102"/>
        <v>0</v>
      </c>
      <c r="BF18">
        <f t="shared" si="102"/>
        <v>0</v>
      </c>
      <c r="BG18">
        <f t="shared" si="102"/>
        <v>0</v>
      </c>
      <c r="BH18">
        <f t="shared" si="102"/>
        <v>0</v>
      </c>
      <c r="BI18">
        <f t="shared" si="101"/>
        <v>0</v>
      </c>
      <c r="BJ18">
        <f t="shared" si="101"/>
        <v>0</v>
      </c>
      <c r="BK18">
        <f t="shared" si="101"/>
        <v>0</v>
      </c>
      <c r="BL18">
        <f t="shared" si="101"/>
        <v>0</v>
      </c>
      <c r="BM18">
        <f t="shared" si="101"/>
        <v>0</v>
      </c>
      <c r="BN18">
        <f t="shared" si="101"/>
        <v>0</v>
      </c>
      <c r="BO18">
        <f t="shared" si="101"/>
        <v>0</v>
      </c>
      <c r="BP18">
        <f t="shared" si="101"/>
        <v>0</v>
      </c>
      <c r="BR18" t="str">
        <f t="shared" si="2"/>
        <v>C1</v>
      </c>
      <c r="BS18" t="str">
        <f t="shared" si="99"/>
        <v/>
      </c>
      <c r="BT18">
        <f t="shared" si="3"/>
        <v>0</v>
      </c>
      <c r="BU18">
        <f t="shared" si="4"/>
        <v>0</v>
      </c>
      <c r="BV18">
        <f t="shared" si="5"/>
        <v>0</v>
      </c>
      <c r="BW18" t="str">
        <f t="shared" si="6"/>
        <v/>
      </c>
      <c r="BX18">
        <f t="shared" si="7"/>
        <v>0</v>
      </c>
      <c r="BY18">
        <f t="shared" si="8"/>
        <v>0</v>
      </c>
      <c r="BZ18">
        <f t="shared" si="9"/>
        <v>0</v>
      </c>
      <c r="CA18" t="str">
        <f t="shared" si="10"/>
        <v/>
      </c>
      <c r="CB18">
        <f t="shared" si="11"/>
        <v>0</v>
      </c>
      <c r="CC18">
        <f t="shared" si="12"/>
        <v>0</v>
      </c>
      <c r="CD18">
        <f t="shared" si="13"/>
        <v>0</v>
      </c>
      <c r="CE18" t="str">
        <f t="shared" si="14"/>
        <v/>
      </c>
      <c r="CF18">
        <f t="shared" si="15"/>
        <v>0</v>
      </c>
      <c r="CG18">
        <f t="shared" si="16"/>
        <v>0</v>
      </c>
      <c r="CH18">
        <f t="shared" si="17"/>
        <v>0</v>
      </c>
      <c r="CI18" t="str">
        <f t="shared" si="18"/>
        <v/>
      </c>
      <c r="CJ18">
        <f t="shared" si="19"/>
        <v>0</v>
      </c>
      <c r="CK18">
        <f t="shared" si="20"/>
        <v>0</v>
      </c>
      <c r="CL18">
        <f t="shared" si="21"/>
        <v>0</v>
      </c>
      <c r="CM18" t="str">
        <f t="shared" si="22"/>
        <v/>
      </c>
      <c r="CN18">
        <f t="shared" si="23"/>
        <v>0</v>
      </c>
      <c r="CO18">
        <f t="shared" si="24"/>
        <v>0</v>
      </c>
      <c r="CP18">
        <f t="shared" si="25"/>
        <v>0</v>
      </c>
      <c r="CQ18" t="str">
        <f t="shared" si="26"/>
        <v/>
      </c>
      <c r="CR18">
        <f t="shared" si="27"/>
        <v>0</v>
      </c>
      <c r="CS18">
        <f t="shared" si="28"/>
        <v>0</v>
      </c>
      <c r="CT18">
        <f t="shared" si="29"/>
        <v>0</v>
      </c>
      <c r="CU18" t="str">
        <f t="shared" si="30"/>
        <v/>
      </c>
      <c r="CV18">
        <f t="shared" si="31"/>
        <v>0</v>
      </c>
      <c r="CW18">
        <f t="shared" si="32"/>
        <v>0</v>
      </c>
      <c r="CX18">
        <f t="shared" si="33"/>
        <v>0</v>
      </c>
      <c r="CY18" t="str">
        <f t="shared" si="34"/>
        <v/>
      </c>
      <c r="CZ18">
        <f t="shared" si="35"/>
        <v>0</v>
      </c>
      <c r="DA18">
        <f t="shared" si="36"/>
        <v>0</v>
      </c>
      <c r="DB18">
        <f t="shared" si="37"/>
        <v>0</v>
      </c>
      <c r="DC18" t="str">
        <f t="shared" si="38"/>
        <v/>
      </c>
      <c r="DD18">
        <f t="shared" si="39"/>
        <v>0</v>
      </c>
      <c r="DE18">
        <f t="shared" si="40"/>
        <v>0</v>
      </c>
      <c r="DF18">
        <f t="shared" si="41"/>
        <v>0</v>
      </c>
      <c r="DG18" t="str">
        <f t="shared" si="42"/>
        <v/>
      </c>
      <c r="DH18">
        <f t="shared" si="43"/>
        <v>0</v>
      </c>
      <c r="DI18">
        <f t="shared" si="44"/>
        <v>0</v>
      </c>
      <c r="DJ18">
        <f t="shared" si="45"/>
        <v>0</v>
      </c>
      <c r="DK18">
        <f t="shared" si="46"/>
        <v>0</v>
      </c>
      <c r="DL18">
        <f t="shared" si="47"/>
        <v>1</v>
      </c>
      <c r="DM18">
        <f t="shared" si="48"/>
        <v>6</v>
      </c>
      <c r="DN18">
        <f t="shared" si="49"/>
        <v>1</v>
      </c>
      <c r="DO18">
        <f t="shared" si="50"/>
        <v>0</v>
      </c>
      <c r="DP18">
        <f t="shared" si="51"/>
        <v>0</v>
      </c>
      <c r="DQ18">
        <f t="shared" si="52"/>
        <v>0</v>
      </c>
      <c r="DR18">
        <f t="shared" si="53"/>
        <v>0</v>
      </c>
      <c r="DS18">
        <f t="shared" si="54"/>
        <v>0</v>
      </c>
      <c r="DT18">
        <f t="shared" si="55"/>
        <v>0</v>
      </c>
      <c r="DU18">
        <f t="shared" si="56"/>
        <v>0</v>
      </c>
      <c r="DV18">
        <f t="shared" si="57"/>
        <v>0</v>
      </c>
      <c r="DW18">
        <f t="shared" si="58"/>
        <v>0</v>
      </c>
      <c r="DX18">
        <f t="shared" si="59"/>
        <v>0</v>
      </c>
      <c r="DY18">
        <f t="shared" si="60"/>
        <v>0</v>
      </c>
      <c r="DZ18">
        <f t="shared" si="61"/>
        <v>0</v>
      </c>
      <c r="EA18">
        <f t="shared" si="62"/>
        <v>0</v>
      </c>
      <c r="EB18">
        <f t="shared" si="63"/>
        <v>0</v>
      </c>
      <c r="EC18">
        <f t="shared" si="64"/>
        <v>0</v>
      </c>
      <c r="ED18">
        <f t="shared" si="65"/>
        <v>0</v>
      </c>
      <c r="EE18">
        <f t="shared" si="66"/>
        <v>0</v>
      </c>
      <c r="EF18">
        <f t="shared" si="67"/>
        <v>0</v>
      </c>
      <c r="EG18">
        <f t="shared" si="68"/>
        <v>0</v>
      </c>
      <c r="EH18">
        <f t="shared" si="69"/>
        <v>0</v>
      </c>
      <c r="EI18">
        <f t="shared" si="70"/>
        <v>0</v>
      </c>
      <c r="EJ18">
        <f t="shared" si="71"/>
        <v>0</v>
      </c>
      <c r="EK18">
        <f t="shared" si="72"/>
        <v>0</v>
      </c>
      <c r="EL18">
        <f t="shared" si="73"/>
        <v>0</v>
      </c>
      <c r="EM18">
        <f t="shared" si="74"/>
        <v>0</v>
      </c>
      <c r="EN18">
        <f t="shared" si="75"/>
        <v>0</v>
      </c>
      <c r="EO18">
        <f t="shared" si="76"/>
        <v>0</v>
      </c>
      <c r="EP18">
        <f t="shared" si="77"/>
        <v>0</v>
      </c>
      <c r="EQ18">
        <f t="shared" si="78"/>
        <v>0</v>
      </c>
      <c r="ER18">
        <f t="shared" si="79"/>
        <v>0</v>
      </c>
      <c r="ES18">
        <f t="shared" si="80"/>
        <v>0</v>
      </c>
      <c r="ET18">
        <f t="shared" si="81"/>
        <v>0</v>
      </c>
      <c r="EU18">
        <f t="shared" si="82"/>
        <v>0</v>
      </c>
      <c r="EV18">
        <f t="shared" si="83"/>
        <v>0</v>
      </c>
      <c r="EW18">
        <f t="shared" si="84"/>
        <v>0</v>
      </c>
      <c r="EX18">
        <f t="shared" si="85"/>
        <v>0</v>
      </c>
      <c r="EY18">
        <f t="shared" si="86"/>
        <v>0</v>
      </c>
      <c r="EZ18">
        <f t="shared" si="87"/>
        <v>0</v>
      </c>
      <c r="FA18">
        <f t="shared" si="88"/>
        <v>0</v>
      </c>
      <c r="FB18">
        <f t="shared" si="89"/>
        <v>0</v>
      </c>
      <c r="FC18">
        <f t="shared" si="90"/>
        <v>0</v>
      </c>
      <c r="FD18">
        <f t="shared" si="91"/>
        <v>0</v>
      </c>
      <c r="FE18">
        <f t="shared" si="92"/>
        <v>0</v>
      </c>
      <c r="FF18">
        <f t="shared" si="93"/>
        <v>0</v>
      </c>
      <c r="FG18">
        <f t="shared" si="94"/>
        <v>0</v>
      </c>
      <c r="FH18">
        <f t="shared" si="95"/>
        <v>0</v>
      </c>
      <c r="FI18">
        <f t="shared" si="96"/>
        <v>0</v>
      </c>
      <c r="FJ18">
        <f t="shared" si="97"/>
        <v>0</v>
      </c>
    </row>
    <row r="19" spans="1:166" x14ac:dyDescent="0.25">
      <c r="A19" t="s">
        <v>49</v>
      </c>
      <c r="B19">
        <v>0</v>
      </c>
      <c r="C19" t="s">
        <v>74</v>
      </c>
      <c r="D19">
        <v>2</v>
      </c>
      <c r="E19">
        <f t="shared" ref="E19:E25" si="103">E18</f>
        <v>6</v>
      </c>
      <c r="F19">
        <v>1</v>
      </c>
      <c r="AL19" s="12" t="s">
        <v>106</v>
      </c>
      <c r="AN19">
        <v>2</v>
      </c>
      <c r="AO19">
        <v>4</v>
      </c>
      <c r="AP19">
        <v>1</v>
      </c>
      <c r="AS19" t="str">
        <f t="shared" si="102"/>
        <v/>
      </c>
      <c r="AT19" t="str">
        <f t="shared" si="102"/>
        <v/>
      </c>
      <c r="AU19" t="str">
        <f t="shared" si="102"/>
        <v/>
      </c>
      <c r="AV19" t="str">
        <f t="shared" si="102"/>
        <v/>
      </c>
      <c r="AW19" t="str">
        <f t="shared" si="102"/>
        <v/>
      </c>
      <c r="AX19" t="str">
        <f t="shared" si="102"/>
        <v/>
      </c>
      <c r="AY19" t="str">
        <f t="shared" si="102"/>
        <v/>
      </c>
      <c r="AZ19" t="str">
        <f t="shared" si="102"/>
        <v/>
      </c>
      <c r="BA19" t="str">
        <f t="shared" si="102"/>
        <v/>
      </c>
      <c r="BB19" t="str">
        <f t="shared" si="102"/>
        <v/>
      </c>
      <c r="BC19" t="str">
        <f t="shared" si="102"/>
        <v/>
      </c>
      <c r="BD19">
        <f t="shared" si="102"/>
        <v>0</v>
      </c>
      <c r="BE19">
        <f t="shared" si="102"/>
        <v>0</v>
      </c>
      <c r="BF19">
        <f t="shared" si="102"/>
        <v>0</v>
      </c>
      <c r="BG19">
        <f t="shared" si="102"/>
        <v>0</v>
      </c>
      <c r="BH19">
        <f t="shared" si="102"/>
        <v>0</v>
      </c>
      <c r="BI19">
        <f t="shared" si="101"/>
        <v>0</v>
      </c>
      <c r="BJ19">
        <f t="shared" si="101"/>
        <v>0</v>
      </c>
      <c r="BK19">
        <f t="shared" si="101"/>
        <v>0</v>
      </c>
      <c r="BL19">
        <f t="shared" si="101"/>
        <v>0</v>
      </c>
      <c r="BM19">
        <f t="shared" si="101"/>
        <v>0</v>
      </c>
      <c r="BN19">
        <f t="shared" si="101"/>
        <v>0</v>
      </c>
      <c r="BO19">
        <f t="shared" si="101"/>
        <v>0</v>
      </c>
      <c r="BP19">
        <f t="shared" si="101"/>
        <v>0</v>
      </c>
      <c r="BR19" t="str">
        <f t="shared" si="2"/>
        <v>C2</v>
      </c>
      <c r="BS19" t="str">
        <f t="shared" si="99"/>
        <v/>
      </c>
      <c r="BT19">
        <f t="shared" si="3"/>
        <v>0</v>
      </c>
      <c r="BU19">
        <f t="shared" si="4"/>
        <v>0</v>
      </c>
      <c r="BV19">
        <f t="shared" si="5"/>
        <v>0</v>
      </c>
      <c r="BW19" t="str">
        <f t="shared" si="6"/>
        <v/>
      </c>
      <c r="BX19">
        <f t="shared" si="7"/>
        <v>0</v>
      </c>
      <c r="BY19">
        <f t="shared" si="8"/>
        <v>0</v>
      </c>
      <c r="BZ19">
        <f t="shared" si="9"/>
        <v>0</v>
      </c>
      <c r="CA19" t="str">
        <f t="shared" si="10"/>
        <v/>
      </c>
      <c r="CB19">
        <f t="shared" si="11"/>
        <v>0</v>
      </c>
      <c r="CC19">
        <f t="shared" si="12"/>
        <v>0</v>
      </c>
      <c r="CD19">
        <f t="shared" si="13"/>
        <v>0</v>
      </c>
      <c r="CE19" t="str">
        <f t="shared" si="14"/>
        <v/>
      </c>
      <c r="CF19">
        <f t="shared" si="15"/>
        <v>0</v>
      </c>
      <c r="CG19">
        <f t="shared" si="16"/>
        <v>0</v>
      </c>
      <c r="CH19">
        <f t="shared" si="17"/>
        <v>0</v>
      </c>
      <c r="CI19" t="str">
        <f t="shared" si="18"/>
        <v/>
      </c>
      <c r="CJ19">
        <f t="shared" si="19"/>
        <v>0</v>
      </c>
      <c r="CK19">
        <f t="shared" si="20"/>
        <v>0</v>
      </c>
      <c r="CL19">
        <f t="shared" si="21"/>
        <v>0</v>
      </c>
      <c r="CM19" t="str">
        <f t="shared" si="22"/>
        <v/>
      </c>
      <c r="CN19">
        <f t="shared" si="23"/>
        <v>0</v>
      </c>
      <c r="CO19">
        <f t="shared" si="24"/>
        <v>0</v>
      </c>
      <c r="CP19">
        <f t="shared" si="25"/>
        <v>0</v>
      </c>
      <c r="CQ19" t="str">
        <f t="shared" si="26"/>
        <v/>
      </c>
      <c r="CR19">
        <f t="shared" si="27"/>
        <v>0</v>
      </c>
      <c r="CS19">
        <f t="shared" si="28"/>
        <v>0</v>
      </c>
      <c r="CT19">
        <f t="shared" si="29"/>
        <v>0</v>
      </c>
      <c r="CU19" t="str">
        <f t="shared" si="30"/>
        <v/>
      </c>
      <c r="CV19">
        <f t="shared" si="31"/>
        <v>0</v>
      </c>
      <c r="CW19">
        <f t="shared" si="32"/>
        <v>0</v>
      </c>
      <c r="CX19">
        <f t="shared" si="33"/>
        <v>0</v>
      </c>
      <c r="CY19" t="str">
        <f t="shared" si="34"/>
        <v/>
      </c>
      <c r="CZ19">
        <f t="shared" si="35"/>
        <v>0</v>
      </c>
      <c r="DA19">
        <f t="shared" si="36"/>
        <v>0</v>
      </c>
      <c r="DB19">
        <f t="shared" si="37"/>
        <v>0</v>
      </c>
      <c r="DC19" t="str">
        <f t="shared" si="38"/>
        <v/>
      </c>
      <c r="DD19">
        <f t="shared" si="39"/>
        <v>0</v>
      </c>
      <c r="DE19">
        <f t="shared" si="40"/>
        <v>0</v>
      </c>
      <c r="DF19">
        <f t="shared" si="41"/>
        <v>0</v>
      </c>
      <c r="DG19" t="str">
        <f t="shared" si="42"/>
        <v/>
      </c>
      <c r="DH19">
        <f t="shared" si="43"/>
        <v>0</v>
      </c>
      <c r="DI19">
        <f t="shared" si="44"/>
        <v>0</v>
      </c>
      <c r="DJ19">
        <f t="shared" si="45"/>
        <v>0</v>
      </c>
      <c r="DK19">
        <f t="shared" si="46"/>
        <v>0</v>
      </c>
      <c r="DL19">
        <f t="shared" si="47"/>
        <v>2</v>
      </c>
      <c r="DM19">
        <f t="shared" si="48"/>
        <v>6</v>
      </c>
      <c r="DN19">
        <f t="shared" si="49"/>
        <v>1</v>
      </c>
      <c r="DO19">
        <f t="shared" si="50"/>
        <v>0</v>
      </c>
      <c r="DP19">
        <f t="shared" si="51"/>
        <v>0</v>
      </c>
      <c r="DQ19">
        <f t="shared" si="52"/>
        <v>0</v>
      </c>
      <c r="DR19">
        <f t="shared" si="53"/>
        <v>0</v>
      </c>
      <c r="DS19">
        <f t="shared" si="54"/>
        <v>0</v>
      </c>
      <c r="DT19">
        <f t="shared" si="55"/>
        <v>0</v>
      </c>
      <c r="DU19">
        <f t="shared" si="56"/>
        <v>0</v>
      </c>
      <c r="DV19">
        <f t="shared" si="57"/>
        <v>0</v>
      </c>
      <c r="DW19">
        <f t="shared" si="58"/>
        <v>0</v>
      </c>
      <c r="DX19">
        <f t="shared" si="59"/>
        <v>0</v>
      </c>
      <c r="DY19">
        <f t="shared" si="60"/>
        <v>0</v>
      </c>
      <c r="DZ19">
        <f t="shared" si="61"/>
        <v>0</v>
      </c>
      <c r="EA19">
        <f t="shared" si="62"/>
        <v>0</v>
      </c>
      <c r="EB19">
        <f t="shared" si="63"/>
        <v>0</v>
      </c>
      <c r="EC19">
        <f t="shared" si="64"/>
        <v>0</v>
      </c>
      <c r="ED19">
        <f t="shared" si="65"/>
        <v>0</v>
      </c>
      <c r="EE19">
        <f t="shared" si="66"/>
        <v>0</v>
      </c>
      <c r="EF19">
        <f t="shared" si="67"/>
        <v>0</v>
      </c>
      <c r="EG19">
        <f t="shared" si="68"/>
        <v>0</v>
      </c>
      <c r="EH19">
        <f t="shared" si="69"/>
        <v>0</v>
      </c>
      <c r="EI19">
        <f t="shared" si="70"/>
        <v>0</v>
      </c>
      <c r="EJ19">
        <f t="shared" si="71"/>
        <v>0</v>
      </c>
      <c r="EK19">
        <f t="shared" si="72"/>
        <v>0</v>
      </c>
      <c r="EL19">
        <f t="shared" si="73"/>
        <v>0</v>
      </c>
      <c r="EM19">
        <f t="shared" si="74"/>
        <v>0</v>
      </c>
      <c r="EN19">
        <f t="shared" si="75"/>
        <v>0</v>
      </c>
      <c r="EO19">
        <f t="shared" si="76"/>
        <v>0</v>
      </c>
      <c r="EP19">
        <f t="shared" si="77"/>
        <v>0</v>
      </c>
      <c r="EQ19">
        <f t="shared" si="78"/>
        <v>0</v>
      </c>
      <c r="ER19">
        <f t="shared" si="79"/>
        <v>0</v>
      </c>
      <c r="ES19">
        <f t="shared" si="80"/>
        <v>0</v>
      </c>
      <c r="ET19">
        <f t="shared" si="81"/>
        <v>0</v>
      </c>
      <c r="EU19">
        <f t="shared" si="82"/>
        <v>0</v>
      </c>
      <c r="EV19">
        <f t="shared" si="83"/>
        <v>0</v>
      </c>
      <c r="EW19">
        <f t="shared" si="84"/>
        <v>0</v>
      </c>
      <c r="EX19">
        <f t="shared" si="85"/>
        <v>0</v>
      </c>
      <c r="EY19">
        <f t="shared" si="86"/>
        <v>0</v>
      </c>
      <c r="EZ19">
        <f t="shared" si="87"/>
        <v>0</v>
      </c>
      <c r="FA19">
        <f t="shared" si="88"/>
        <v>0</v>
      </c>
      <c r="FB19">
        <f t="shared" si="89"/>
        <v>0</v>
      </c>
      <c r="FC19">
        <f t="shared" si="90"/>
        <v>0</v>
      </c>
      <c r="FD19">
        <f t="shared" si="91"/>
        <v>0</v>
      </c>
      <c r="FE19">
        <f t="shared" si="92"/>
        <v>0</v>
      </c>
      <c r="FF19">
        <f t="shared" si="93"/>
        <v>0</v>
      </c>
      <c r="FG19">
        <f t="shared" si="94"/>
        <v>0</v>
      </c>
      <c r="FH19">
        <f t="shared" si="95"/>
        <v>0</v>
      </c>
      <c r="FI19">
        <f t="shared" si="96"/>
        <v>0</v>
      </c>
      <c r="FJ19">
        <f t="shared" si="97"/>
        <v>0</v>
      </c>
    </row>
    <row r="20" spans="1:166" x14ac:dyDescent="0.25">
      <c r="A20" t="s">
        <v>50</v>
      </c>
      <c r="B20">
        <v>0</v>
      </c>
      <c r="C20" t="s">
        <v>74</v>
      </c>
      <c r="D20">
        <v>3</v>
      </c>
      <c r="E20">
        <f t="shared" si="103"/>
        <v>6</v>
      </c>
      <c r="F20">
        <v>1</v>
      </c>
      <c r="AL20" s="12" t="s">
        <v>107</v>
      </c>
      <c r="AN20">
        <v>3</v>
      </c>
      <c r="AO20">
        <v>4</v>
      </c>
      <c r="AP20">
        <v>1</v>
      </c>
      <c r="AS20" t="str">
        <f t="shared" si="102"/>
        <v/>
      </c>
      <c r="AT20" t="str">
        <f t="shared" si="102"/>
        <v/>
      </c>
      <c r="AU20" t="str">
        <f t="shared" si="102"/>
        <v/>
      </c>
      <c r="AV20" t="str">
        <f t="shared" si="102"/>
        <v/>
      </c>
      <c r="AW20" t="str">
        <f t="shared" si="102"/>
        <v/>
      </c>
      <c r="AX20" t="str">
        <f t="shared" si="102"/>
        <v/>
      </c>
      <c r="AY20" t="str">
        <f t="shared" si="102"/>
        <v/>
      </c>
      <c r="AZ20" t="str">
        <f t="shared" si="102"/>
        <v/>
      </c>
      <c r="BA20" t="str">
        <f t="shared" si="102"/>
        <v/>
      </c>
      <c r="BB20" t="str">
        <f t="shared" si="102"/>
        <v/>
      </c>
      <c r="BC20" t="str">
        <f t="shared" si="102"/>
        <v/>
      </c>
      <c r="BD20">
        <f t="shared" si="102"/>
        <v>0</v>
      </c>
      <c r="BE20">
        <f t="shared" si="102"/>
        <v>0</v>
      </c>
      <c r="BF20">
        <f t="shared" si="102"/>
        <v>0</v>
      </c>
      <c r="BG20">
        <f t="shared" si="102"/>
        <v>0</v>
      </c>
      <c r="BH20">
        <f t="shared" si="102"/>
        <v>0</v>
      </c>
      <c r="BI20">
        <f t="shared" si="101"/>
        <v>0</v>
      </c>
      <c r="BJ20">
        <f t="shared" si="101"/>
        <v>0</v>
      </c>
      <c r="BK20">
        <f t="shared" si="101"/>
        <v>0</v>
      </c>
      <c r="BL20">
        <f t="shared" si="101"/>
        <v>0</v>
      </c>
      <c r="BM20">
        <f t="shared" si="101"/>
        <v>0</v>
      </c>
      <c r="BN20">
        <f t="shared" si="101"/>
        <v>0</v>
      </c>
      <c r="BO20">
        <f t="shared" si="101"/>
        <v>0</v>
      </c>
      <c r="BP20">
        <f t="shared" si="101"/>
        <v>0</v>
      </c>
      <c r="BR20" t="str">
        <f t="shared" si="2"/>
        <v>C3</v>
      </c>
      <c r="BS20" t="str">
        <f t="shared" si="99"/>
        <v/>
      </c>
      <c r="BT20">
        <f t="shared" si="3"/>
        <v>0</v>
      </c>
      <c r="BU20">
        <f t="shared" si="4"/>
        <v>0</v>
      </c>
      <c r="BV20">
        <f t="shared" si="5"/>
        <v>0</v>
      </c>
      <c r="BW20" t="str">
        <f t="shared" si="6"/>
        <v/>
      </c>
      <c r="BX20">
        <f t="shared" si="7"/>
        <v>0</v>
      </c>
      <c r="BY20">
        <f t="shared" si="8"/>
        <v>0</v>
      </c>
      <c r="BZ20">
        <f t="shared" si="9"/>
        <v>0</v>
      </c>
      <c r="CA20" t="str">
        <f t="shared" si="10"/>
        <v/>
      </c>
      <c r="CB20">
        <f t="shared" si="11"/>
        <v>0</v>
      </c>
      <c r="CC20">
        <f t="shared" si="12"/>
        <v>0</v>
      </c>
      <c r="CD20">
        <f t="shared" si="13"/>
        <v>0</v>
      </c>
      <c r="CE20" t="str">
        <f t="shared" si="14"/>
        <v/>
      </c>
      <c r="CF20">
        <f t="shared" si="15"/>
        <v>0</v>
      </c>
      <c r="CG20">
        <f t="shared" si="16"/>
        <v>0</v>
      </c>
      <c r="CH20">
        <f t="shared" si="17"/>
        <v>0</v>
      </c>
      <c r="CI20" t="str">
        <f t="shared" si="18"/>
        <v/>
      </c>
      <c r="CJ20">
        <f t="shared" si="19"/>
        <v>0</v>
      </c>
      <c r="CK20">
        <f t="shared" si="20"/>
        <v>0</v>
      </c>
      <c r="CL20">
        <f t="shared" si="21"/>
        <v>0</v>
      </c>
      <c r="CM20" t="str">
        <f t="shared" si="22"/>
        <v/>
      </c>
      <c r="CN20">
        <f t="shared" si="23"/>
        <v>0</v>
      </c>
      <c r="CO20">
        <f t="shared" si="24"/>
        <v>0</v>
      </c>
      <c r="CP20">
        <f t="shared" si="25"/>
        <v>0</v>
      </c>
      <c r="CQ20" t="str">
        <f t="shared" si="26"/>
        <v/>
      </c>
      <c r="CR20">
        <f t="shared" si="27"/>
        <v>0</v>
      </c>
      <c r="CS20">
        <f t="shared" si="28"/>
        <v>0</v>
      </c>
      <c r="CT20">
        <f t="shared" si="29"/>
        <v>0</v>
      </c>
      <c r="CU20" t="str">
        <f t="shared" si="30"/>
        <v/>
      </c>
      <c r="CV20">
        <f t="shared" si="31"/>
        <v>0</v>
      </c>
      <c r="CW20">
        <f t="shared" si="32"/>
        <v>0</v>
      </c>
      <c r="CX20">
        <f t="shared" si="33"/>
        <v>0</v>
      </c>
      <c r="CY20" t="str">
        <f t="shared" si="34"/>
        <v/>
      </c>
      <c r="CZ20">
        <f t="shared" si="35"/>
        <v>0</v>
      </c>
      <c r="DA20">
        <f t="shared" si="36"/>
        <v>0</v>
      </c>
      <c r="DB20">
        <f t="shared" si="37"/>
        <v>0</v>
      </c>
      <c r="DC20" t="str">
        <f t="shared" si="38"/>
        <v/>
      </c>
      <c r="DD20">
        <f t="shared" si="39"/>
        <v>0</v>
      </c>
      <c r="DE20">
        <f t="shared" si="40"/>
        <v>0</v>
      </c>
      <c r="DF20">
        <f t="shared" si="41"/>
        <v>0</v>
      </c>
      <c r="DG20" t="str">
        <f t="shared" si="42"/>
        <v/>
      </c>
      <c r="DH20">
        <f t="shared" si="43"/>
        <v>0</v>
      </c>
      <c r="DI20">
        <f t="shared" si="44"/>
        <v>0</v>
      </c>
      <c r="DJ20">
        <f t="shared" si="45"/>
        <v>0</v>
      </c>
      <c r="DK20">
        <f t="shared" si="46"/>
        <v>0</v>
      </c>
      <c r="DL20">
        <f t="shared" si="47"/>
        <v>3</v>
      </c>
      <c r="DM20">
        <f t="shared" si="48"/>
        <v>6</v>
      </c>
      <c r="DN20">
        <f t="shared" si="49"/>
        <v>1</v>
      </c>
      <c r="DO20">
        <f t="shared" si="50"/>
        <v>0</v>
      </c>
      <c r="DP20">
        <f t="shared" si="51"/>
        <v>0</v>
      </c>
      <c r="DQ20">
        <f t="shared" si="52"/>
        <v>0</v>
      </c>
      <c r="DR20">
        <f t="shared" si="53"/>
        <v>0</v>
      </c>
      <c r="DS20">
        <f t="shared" si="54"/>
        <v>0</v>
      </c>
      <c r="DT20">
        <f t="shared" si="55"/>
        <v>0</v>
      </c>
      <c r="DU20">
        <f t="shared" si="56"/>
        <v>0</v>
      </c>
      <c r="DV20">
        <f t="shared" si="57"/>
        <v>0</v>
      </c>
      <c r="DW20">
        <f t="shared" si="58"/>
        <v>0</v>
      </c>
      <c r="DX20">
        <f t="shared" si="59"/>
        <v>0</v>
      </c>
      <c r="DY20">
        <f t="shared" si="60"/>
        <v>0</v>
      </c>
      <c r="DZ20">
        <f t="shared" si="61"/>
        <v>0</v>
      </c>
      <c r="EA20">
        <f t="shared" si="62"/>
        <v>0</v>
      </c>
      <c r="EB20">
        <f t="shared" si="63"/>
        <v>0</v>
      </c>
      <c r="EC20">
        <f t="shared" si="64"/>
        <v>0</v>
      </c>
      <c r="ED20">
        <f t="shared" si="65"/>
        <v>0</v>
      </c>
      <c r="EE20">
        <f t="shared" si="66"/>
        <v>0</v>
      </c>
      <c r="EF20">
        <f t="shared" si="67"/>
        <v>0</v>
      </c>
      <c r="EG20">
        <f t="shared" si="68"/>
        <v>0</v>
      </c>
      <c r="EH20">
        <f t="shared" si="69"/>
        <v>0</v>
      </c>
      <c r="EI20">
        <f t="shared" si="70"/>
        <v>0</v>
      </c>
      <c r="EJ20">
        <f t="shared" si="71"/>
        <v>0</v>
      </c>
      <c r="EK20">
        <f t="shared" si="72"/>
        <v>0</v>
      </c>
      <c r="EL20">
        <f t="shared" si="73"/>
        <v>0</v>
      </c>
      <c r="EM20">
        <f t="shared" si="74"/>
        <v>0</v>
      </c>
      <c r="EN20">
        <f t="shared" si="75"/>
        <v>0</v>
      </c>
      <c r="EO20">
        <f t="shared" si="76"/>
        <v>0</v>
      </c>
      <c r="EP20">
        <f t="shared" si="77"/>
        <v>0</v>
      </c>
      <c r="EQ20">
        <f t="shared" si="78"/>
        <v>0</v>
      </c>
      <c r="ER20">
        <f t="shared" si="79"/>
        <v>0</v>
      </c>
      <c r="ES20">
        <f t="shared" si="80"/>
        <v>0</v>
      </c>
      <c r="ET20">
        <f t="shared" si="81"/>
        <v>0</v>
      </c>
      <c r="EU20">
        <f t="shared" si="82"/>
        <v>0</v>
      </c>
      <c r="EV20">
        <f t="shared" si="83"/>
        <v>0</v>
      </c>
      <c r="EW20">
        <f t="shared" si="84"/>
        <v>0</v>
      </c>
      <c r="EX20">
        <f t="shared" si="85"/>
        <v>0</v>
      </c>
      <c r="EY20">
        <f t="shared" si="86"/>
        <v>0</v>
      </c>
      <c r="EZ20">
        <f t="shared" si="87"/>
        <v>0</v>
      </c>
      <c r="FA20">
        <f t="shared" si="88"/>
        <v>0</v>
      </c>
      <c r="FB20">
        <f t="shared" si="89"/>
        <v>0</v>
      </c>
      <c r="FC20">
        <f t="shared" si="90"/>
        <v>0</v>
      </c>
      <c r="FD20">
        <f t="shared" si="91"/>
        <v>0</v>
      </c>
      <c r="FE20">
        <f t="shared" si="92"/>
        <v>0</v>
      </c>
      <c r="FF20">
        <f t="shared" si="93"/>
        <v>0</v>
      </c>
      <c r="FG20">
        <f t="shared" si="94"/>
        <v>0</v>
      </c>
      <c r="FH20">
        <f t="shared" si="95"/>
        <v>0</v>
      </c>
      <c r="FI20">
        <f t="shared" si="96"/>
        <v>0</v>
      </c>
      <c r="FJ20">
        <f t="shared" si="97"/>
        <v>0</v>
      </c>
    </row>
    <row r="21" spans="1:166" x14ac:dyDescent="0.25">
      <c r="A21" t="s">
        <v>51</v>
      </c>
      <c r="B21">
        <v>0</v>
      </c>
      <c r="C21" t="s">
        <v>78</v>
      </c>
      <c r="D21">
        <v>4</v>
      </c>
      <c r="E21">
        <f t="shared" si="103"/>
        <v>6</v>
      </c>
      <c r="F21">
        <v>1</v>
      </c>
      <c r="AL21" s="12" t="s">
        <v>108</v>
      </c>
      <c r="AN21">
        <v>4</v>
      </c>
      <c r="AO21">
        <v>4</v>
      </c>
      <c r="AP21">
        <v>1</v>
      </c>
      <c r="AS21" t="str">
        <f t="shared" si="102"/>
        <v/>
      </c>
      <c r="AT21" t="str">
        <f t="shared" si="102"/>
        <v/>
      </c>
      <c r="AU21" t="str">
        <f t="shared" si="102"/>
        <v/>
      </c>
      <c r="AV21" t="str">
        <f t="shared" si="102"/>
        <v/>
      </c>
      <c r="AW21" t="str">
        <f t="shared" si="102"/>
        <v/>
      </c>
      <c r="AX21" t="str">
        <f t="shared" si="102"/>
        <v/>
      </c>
      <c r="AY21" t="str">
        <f t="shared" si="102"/>
        <v/>
      </c>
      <c r="AZ21" t="str">
        <f t="shared" si="102"/>
        <v/>
      </c>
      <c r="BA21" t="str">
        <f t="shared" si="102"/>
        <v/>
      </c>
      <c r="BB21" t="str">
        <f t="shared" si="102"/>
        <v/>
      </c>
      <c r="BC21" t="str">
        <f t="shared" si="102"/>
        <v/>
      </c>
      <c r="BD21">
        <f t="shared" si="102"/>
        <v>0</v>
      </c>
      <c r="BE21">
        <f t="shared" si="102"/>
        <v>0</v>
      </c>
      <c r="BF21">
        <f t="shared" si="102"/>
        <v>0</v>
      </c>
      <c r="BG21">
        <f t="shared" si="102"/>
        <v>0</v>
      </c>
      <c r="BH21">
        <f t="shared" si="102"/>
        <v>0</v>
      </c>
      <c r="BI21">
        <f t="shared" si="101"/>
        <v>0</v>
      </c>
      <c r="BJ21">
        <f t="shared" si="101"/>
        <v>0</v>
      </c>
      <c r="BK21">
        <f t="shared" si="101"/>
        <v>0</v>
      </c>
      <c r="BL21">
        <f t="shared" si="101"/>
        <v>0</v>
      </c>
      <c r="BM21">
        <f t="shared" si="101"/>
        <v>0</v>
      </c>
      <c r="BN21">
        <f t="shared" si="101"/>
        <v>0</v>
      </c>
      <c r="BO21">
        <f t="shared" si="101"/>
        <v>0</v>
      </c>
      <c r="BP21">
        <f t="shared" si="101"/>
        <v>0</v>
      </c>
      <c r="BR21" t="str">
        <f t="shared" si="2"/>
        <v>C4</v>
      </c>
      <c r="BS21" t="str">
        <f t="shared" si="99"/>
        <v/>
      </c>
      <c r="BT21">
        <f t="shared" si="3"/>
        <v>0</v>
      </c>
      <c r="BU21">
        <f t="shared" si="4"/>
        <v>0</v>
      </c>
      <c r="BV21">
        <f t="shared" si="5"/>
        <v>0</v>
      </c>
      <c r="BW21" t="str">
        <f t="shared" si="6"/>
        <v/>
      </c>
      <c r="BX21">
        <f t="shared" si="7"/>
        <v>0</v>
      </c>
      <c r="BY21">
        <f t="shared" si="8"/>
        <v>0</v>
      </c>
      <c r="BZ21">
        <f t="shared" si="9"/>
        <v>0</v>
      </c>
      <c r="CA21" t="str">
        <f t="shared" si="10"/>
        <v/>
      </c>
      <c r="CB21">
        <f t="shared" si="11"/>
        <v>0</v>
      </c>
      <c r="CC21">
        <f t="shared" si="12"/>
        <v>0</v>
      </c>
      <c r="CD21">
        <f t="shared" si="13"/>
        <v>0</v>
      </c>
      <c r="CE21" t="str">
        <f t="shared" si="14"/>
        <v/>
      </c>
      <c r="CF21">
        <f t="shared" si="15"/>
        <v>0</v>
      </c>
      <c r="CG21">
        <f t="shared" si="16"/>
        <v>0</v>
      </c>
      <c r="CH21">
        <f t="shared" si="17"/>
        <v>0</v>
      </c>
      <c r="CI21" t="str">
        <f t="shared" si="18"/>
        <v/>
      </c>
      <c r="CJ21">
        <f t="shared" si="19"/>
        <v>0</v>
      </c>
      <c r="CK21">
        <f t="shared" si="20"/>
        <v>0</v>
      </c>
      <c r="CL21">
        <f t="shared" si="21"/>
        <v>0</v>
      </c>
      <c r="CM21" t="str">
        <f t="shared" si="22"/>
        <v/>
      </c>
      <c r="CN21">
        <f t="shared" si="23"/>
        <v>0</v>
      </c>
      <c r="CO21">
        <f t="shared" si="24"/>
        <v>0</v>
      </c>
      <c r="CP21">
        <f t="shared" si="25"/>
        <v>0</v>
      </c>
      <c r="CQ21" t="str">
        <f t="shared" si="26"/>
        <v/>
      </c>
      <c r="CR21">
        <f t="shared" si="27"/>
        <v>0</v>
      </c>
      <c r="CS21">
        <f t="shared" si="28"/>
        <v>0</v>
      </c>
      <c r="CT21">
        <f t="shared" si="29"/>
        <v>0</v>
      </c>
      <c r="CU21" t="str">
        <f t="shared" si="30"/>
        <v/>
      </c>
      <c r="CV21">
        <f t="shared" si="31"/>
        <v>0</v>
      </c>
      <c r="CW21">
        <f t="shared" si="32"/>
        <v>0</v>
      </c>
      <c r="CX21">
        <f t="shared" si="33"/>
        <v>0</v>
      </c>
      <c r="CY21" t="str">
        <f t="shared" si="34"/>
        <v/>
      </c>
      <c r="CZ21">
        <f t="shared" si="35"/>
        <v>0</v>
      </c>
      <c r="DA21">
        <f t="shared" si="36"/>
        <v>0</v>
      </c>
      <c r="DB21">
        <f t="shared" si="37"/>
        <v>0</v>
      </c>
      <c r="DC21" t="str">
        <f t="shared" si="38"/>
        <v/>
      </c>
      <c r="DD21">
        <f t="shared" si="39"/>
        <v>0</v>
      </c>
      <c r="DE21">
        <f t="shared" si="40"/>
        <v>0</v>
      </c>
      <c r="DF21">
        <f t="shared" si="41"/>
        <v>0</v>
      </c>
      <c r="DG21" t="str">
        <f t="shared" si="42"/>
        <v/>
      </c>
      <c r="DH21">
        <f t="shared" si="43"/>
        <v>0</v>
      </c>
      <c r="DI21">
        <f t="shared" si="44"/>
        <v>0</v>
      </c>
      <c r="DJ21">
        <f t="shared" si="45"/>
        <v>0</v>
      </c>
      <c r="DK21">
        <f t="shared" si="46"/>
        <v>0</v>
      </c>
      <c r="DL21">
        <f t="shared" si="47"/>
        <v>4</v>
      </c>
      <c r="DM21">
        <f t="shared" si="48"/>
        <v>6</v>
      </c>
      <c r="DN21">
        <f t="shared" si="49"/>
        <v>1</v>
      </c>
      <c r="DO21">
        <f t="shared" si="50"/>
        <v>0</v>
      </c>
      <c r="DP21">
        <f t="shared" si="51"/>
        <v>0</v>
      </c>
      <c r="DQ21">
        <f t="shared" si="52"/>
        <v>0</v>
      </c>
      <c r="DR21">
        <f t="shared" si="53"/>
        <v>0</v>
      </c>
      <c r="DS21">
        <f t="shared" si="54"/>
        <v>0</v>
      </c>
      <c r="DT21">
        <f t="shared" si="55"/>
        <v>0</v>
      </c>
      <c r="DU21">
        <f t="shared" si="56"/>
        <v>0</v>
      </c>
      <c r="DV21">
        <f t="shared" si="57"/>
        <v>0</v>
      </c>
      <c r="DW21">
        <f t="shared" si="58"/>
        <v>0</v>
      </c>
      <c r="DX21">
        <f t="shared" si="59"/>
        <v>0</v>
      </c>
      <c r="DY21">
        <f t="shared" si="60"/>
        <v>0</v>
      </c>
      <c r="DZ21">
        <f t="shared" si="61"/>
        <v>0</v>
      </c>
      <c r="EA21">
        <f t="shared" si="62"/>
        <v>0</v>
      </c>
      <c r="EB21">
        <f t="shared" si="63"/>
        <v>0</v>
      </c>
      <c r="EC21">
        <f t="shared" si="64"/>
        <v>0</v>
      </c>
      <c r="ED21">
        <f t="shared" si="65"/>
        <v>0</v>
      </c>
      <c r="EE21">
        <f t="shared" si="66"/>
        <v>0</v>
      </c>
      <c r="EF21">
        <f t="shared" si="67"/>
        <v>0</v>
      </c>
      <c r="EG21">
        <f t="shared" si="68"/>
        <v>0</v>
      </c>
      <c r="EH21">
        <f t="shared" si="69"/>
        <v>0</v>
      </c>
      <c r="EI21">
        <f t="shared" si="70"/>
        <v>0</v>
      </c>
      <c r="EJ21">
        <f t="shared" si="71"/>
        <v>0</v>
      </c>
      <c r="EK21">
        <f t="shared" si="72"/>
        <v>0</v>
      </c>
      <c r="EL21">
        <f t="shared" si="73"/>
        <v>0</v>
      </c>
      <c r="EM21">
        <f t="shared" si="74"/>
        <v>0</v>
      </c>
      <c r="EN21">
        <f t="shared" si="75"/>
        <v>0</v>
      </c>
      <c r="EO21">
        <f t="shared" si="76"/>
        <v>0</v>
      </c>
      <c r="EP21">
        <f t="shared" si="77"/>
        <v>0</v>
      </c>
      <c r="EQ21">
        <f t="shared" si="78"/>
        <v>0</v>
      </c>
      <c r="ER21">
        <f t="shared" si="79"/>
        <v>0</v>
      </c>
      <c r="ES21">
        <f t="shared" si="80"/>
        <v>0</v>
      </c>
      <c r="ET21">
        <f t="shared" si="81"/>
        <v>0</v>
      </c>
      <c r="EU21">
        <f t="shared" si="82"/>
        <v>0</v>
      </c>
      <c r="EV21">
        <f t="shared" si="83"/>
        <v>0</v>
      </c>
      <c r="EW21">
        <f t="shared" si="84"/>
        <v>0</v>
      </c>
      <c r="EX21">
        <f t="shared" si="85"/>
        <v>0</v>
      </c>
      <c r="EY21">
        <f t="shared" si="86"/>
        <v>0</v>
      </c>
      <c r="EZ21">
        <f t="shared" si="87"/>
        <v>0</v>
      </c>
      <c r="FA21">
        <f t="shared" si="88"/>
        <v>0</v>
      </c>
      <c r="FB21">
        <f t="shared" si="89"/>
        <v>0</v>
      </c>
      <c r="FC21">
        <f t="shared" si="90"/>
        <v>0</v>
      </c>
      <c r="FD21">
        <f t="shared" si="91"/>
        <v>0</v>
      </c>
      <c r="FE21">
        <f t="shared" si="92"/>
        <v>0</v>
      </c>
      <c r="FF21">
        <f t="shared" si="93"/>
        <v>0</v>
      </c>
      <c r="FG21">
        <f t="shared" si="94"/>
        <v>0</v>
      </c>
      <c r="FH21">
        <f t="shared" si="95"/>
        <v>0</v>
      </c>
      <c r="FI21">
        <f t="shared" si="96"/>
        <v>0</v>
      </c>
      <c r="FJ21">
        <f t="shared" si="97"/>
        <v>0</v>
      </c>
    </row>
    <row r="22" spans="1:166" x14ac:dyDescent="0.25">
      <c r="A22" t="s">
        <v>52</v>
      </c>
      <c r="B22">
        <v>0</v>
      </c>
      <c r="C22" t="s">
        <v>78</v>
      </c>
      <c r="D22">
        <v>5</v>
      </c>
      <c r="E22">
        <f t="shared" si="103"/>
        <v>6</v>
      </c>
      <c r="F22">
        <v>1</v>
      </c>
      <c r="AL22" s="12" t="s">
        <v>109</v>
      </c>
      <c r="AN22">
        <v>5</v>
      </c>
      <c r="AO22">
        <v>4</v>
      </c>
      <c r="AP22">
        <v>1</v>
      </c>
      <c r="AS22" t="str">
        <f t="shared" si="102"/>
        <v/>
      </c>
      <c r="AT22" t="str">
        <f t="shared" si="102"/>
        <v/>
      </c>
      <c r="AU22" t="str">
        <f t="shared" si="102"/>
        <v/>
      </c>
      <c r="AV22" t="str">
        <f t="shared" si="102"/>
        <v/>
      </c>
      <c r="AW22" t="str">
        <f t="shared" si="102"/>
        <v/>
      </c>
      <c r="AX22" t="str">
        <f t="shared" si="102"/>
        <v/>
      </c>
      <c r="AY22" t="str">
        <f t="shared" si="102"/>
        <v/>
      </c>
      <c r="AZ22" t="str">
        <f t="shared" si="102"/>
        <v/>
      </c>
      <c r="BA22" t="str">
        <f t="shared" si="102"/>
        <v/>
      </c>
      <c r="BB22" t="str">
        <f t="shared" si="102"/>
        <v/>
      </c>
      <c r="BC22" t="str">
        <f t="shared" si="102"/>
        <v/>
      </c>
      <c r="BD22">
        <f t="shared" si="102"/>
        <v>0</v>
      </c>
      <c r="BE22">
        <f t="shared" si="102"/>
        <v>0</v>
      </c>
      <c r="BF22">
        <f t="shared" si="102"/>
        <v>0</v>
      </c>
      <c r="BG22">
        <f t="shared" si="102"/>
        <v>0</v>
      </c>
      <c r="BH22">
        <f t="shared" si="102"/>
        <v>0</v>
      </c>
      <c r="BI22">
        <f t="shared" si="101"/>
        <v>0</v>
      </c>
      <c r="BJ22">
        <f t="shared" si="101"/>
        <v>0</v>
      </c>
      <c r="BK22">
        <f t="shared" si="101"/>
        <v>0</v>
      </c>
      <c r="BL22">
        <f t="shared" si="101"/>
        <v>0</v>
      </c>
      <c r="BM22">
        <f t="shared" si="101"/>
        <v>0</v>
      </c>
      <c r="BN22">
        <f t="shared" si="101"/>
        <v>0</v>
      </c>
      <c r="BO22">
        <f t="shared" si="101"/>
        <v>0</v>
      </c>
      <c r="BP22">
        <f t="shared" si="101"/>
        <v>0</v>
      </c>
      <c r="BR22" t="str">
        <f t="shared" si="2"/>
        <v>C5</v>
      </c>
      <c r="BS22" t="str">
        <f t="shared" si="99"/>
        <v/>
      </c>
      <c r="BT22">
        <f t="shared" si="3"/>
        <v>0</v>
      </c>
      <c r="BU22">
        <f t="shared" si="4"/>
        <v>0</v>
      </c>
      <c r="BV22">
        <f t="shared" si="5"/>
        <v>0</v>
      </c>
      <c r="BW22" t="str">
        <f t="shared" si="6"/>
        <v/>
      </c>
      <c r="BX22">
        <f t="shared" si="7"/>
        <v>0</v>
      </c>
      <c r="BY22">
        <f t="shared" si="8"/>
        <v>0</v>
      </c>
      <c r="BZ22">
        <f t="shared" si="9"/>
        <v>0</v>
      </c>
      <c r="CA22" t="str">
        <f t="shared" si="10"/>
        <v/>
      </c>
      <c r="CB22">
        <f t="shared" si="11"/>
        <v>0</v>
      </c>
      <c r="CC22">
        <f t="shared" si="12"/>
        <v>0</v>
      </c>
      <c r="CD22">
        <f t="shared" si="13"/>
        <v>0</v>
      </c>
      <c r="CE22" t="str">
        <f t="shared" si="14"/>
        <v/>
      </c>
      <c r="CF22">
        <f t="shared" si="15"/>
        <v>0</v>
      </c>
      <c r="CG22">
        <f t="shared" si="16"/>
        <v>0</v>
      </c>
      <c r="CH22">
        <f t="shared" si="17"/>
        <v>0</v>
      </c>
      <c r="CI22" t="str">
        <f t="shared" si="18"/>
        <v/>
      </c>
      <c r="CJ22">
        <f t="shared" si="19"/>
        <v>0</v>
      </c>
      <c r="CK22">
        <f t="shared" si="20"/>
        <v>0</v>
      </c>
      <c r="CL22">
        <f t="shared" si="21"/>
        <v>0</v>
      </c>
      <c r="CM22" t="str">
        <f t="shared" si="22"/>
        <v/>
      </c>
      <c r="CN22">
        <f t="shared" si="23"/>
        <v>0</v>
      </c>
      <c r="CO22">
        <f t="shared" si="24"/>
        <v>0</v>
      </c>
      <c r="CP22">
        <f t="shared" si="25"/>
        <v>0</v>
      </c>
      <c r="CQ22" t="str">
        <f t="shared" si="26"/>
        <v/>
      </c>
      <c r="CR22">
        <f t="shared" si="27"/>
        <v>0</v>
      </c>
      <c r="CS22">
        <f t="shared" si="28"/>
        <v>0</v>
      </c>
      <c r="CT22">
        <f t="shared" si="29"/>
        <v>0</v>
      </c>
      <c r="CU22" t="str">
        <f t="shared" si="30"/>
        <v/>
      </c>
      <c r="CV22">
        <f t="shared" si="31"/>
        <v>0</v>
      </c>
      <c r="CW22">
        <f t="shared" si="32"/>
        <v>0</v>
      </c>
      <c r="CX22">
        <f t="shared" si="33"/>
        <v>0</v>
      </c>
      <c r="CY22" t="str">
        <f t="shared" si="34"/>
        <v/>
      </c>
      <c r="CZ22">
        <f t="shared" si="35"/>
        <v>0</v>
      </c>
      <c r="DA22">
        <f t="shared" si="36"/>
        <v>0</v>
      </c>
      <c r="DB22">
        <f t="shared" si="37"/>
        <v>0</v>
      </c>
      <c r="DC22" t="str">
        <f t="shared" si="38"/>
        <v/>
      </c>
      <c r="DD22">
        <f t="shared" si="39"/>
        <v>0</v>
      </c>
      <c r="DE22">
        <f t="shared" si="40"/>
        <v>0</v>
      </c>
      <c r="DF22">
        <f t="shared" si="41"/>
        <v>0</v>
      </c>
      <c r="DG22" t="str">
        <f t="shared" si="42"/>
        <v/>
      </c>
      <c r="DH22">
        <f t="shared" si="43"/>
        <v>0</v>
      </c>
      <c r="DI22">
        <f t="shared" si="44"/>
        <v>0</v>
      </c>
      <c r="DJ22">
        <f t="shared" si="45"/>
        <v>0</v>
      </c>
      <c r="DK22">
        <f t="shared" si="46"/>
        <v>0</v>
      </c>
      <c r="DL22">
        <f t="shared" si="47"/>
        <v>5</v>
      </c>
      <c r="DM22">
        <f t="shared" si="48"/>
        <v>6</v>
      </c>
      <c r="DN22">
        <f t="shared" si="49"/>
        <v>1</v>
      </c>
      <c r="DO22">
        <f t="shared" si="50"/>
        <v>0</v>
      </c>
      <c r="DP22">
        <f t="shared" si="51"/>
        <v>0</v>
      </c>
      <c r="DQ22">
        <f t="shared" si="52"/>
        <v>0</v>
      </c>
      <c r="DR22">
        <f t="shared" si="53"/>
        <v>0</v>
      </c>
      <c r="DS22">
        <f t="shared" si="54"/>
        <v>0</v>
      </c>
      <c r="DT22">
        <f t="shared" si="55"/>
        <v>0</v>
      </c>
      <c r="DU22">
        <f t="shared" si="56"/>
        <v>0</v>
      </c>
      <c r="DV22">
        <f t="shared" si="57"/>
        <v>0</v>
      </c>
      <c r="DW22">
        <f t="shared" si="58"/>
        <v>0</v>
      </c>
      <c r="DX22">
        <f t="shared" si="59"/>
        <v>0</v>
      </c>
      <c r="DY22">
        <f t="shared" si="60"/>
        <v>0</v>
      </c>
      <c r="DZ22">
        <f t="shared" si="61"/>
        <v>0</v>
      </c>
      <c r="EA22">
        <f t="shared" si="62"/>
        <v>0</v>
      </c>
      <c r="EB22">
        <f t="shared" si="63"/>
        <v>0</v>
      </c>
      <c r="EC22">
        <f t="shared" si="64"/>
        <v>0</v>
      </c>
      <c r="ED22">
        <f t="shared" si="65"/>
        <v>0</v>
      </c>
      <c r="EE22">
        <f t="shared" si="66"/>
        <v>0</v>
      </c>
      <c r="EF22">
        <f t="shared" si="67"/>
        <v>0</v>
      </c>
      <c r="EG22">
        <f t="shared" si="68"/>
        <v>0</v>
      </c>
      <c r="EH22">
        <f t="shared" si="69"/>
        <v>0</v>
      </c>
      <c r="EI22">
        <f t="shared" si="70"/>
        <v>0</v>
      </c>
      <c r="EJ22">
        <f t="shared" si="71"/>
        <v>0</v>
      </c>
      <c r="EK22">
        <f t="shared" si="72"/>
        <v>0</v>
      </c>
      <c r="EL22">
        <f t="shared" si="73"/>
        <v>0</v>
      </c>
      <c r="EM22">
        <f t="shared" si="74"/>
        <v>0</v>
      </c>
      <c r="EN22">
        <f t="shared" si="75"/>
        <v>0</v>
      </c>
      <c r="EO22">
        <f t="shared" si="76"/>
        <v>0</v>
      </c>
      <c r="EP22">
        <f t="shared" si="77"/>
        <v>0</v>
      </c>
      <c r="EQ22">
        <f t="shared" si="78"/>
        <v>0</v>
      </c>
      <c r="ER22">
        <f t="shared" si="79"/>
        <v>0</v>
      </c>
      <c r="ES22">
        <f t="shared" si="80"/>
        <v>0</v>
      </c>
      <c r="ET22">
        <f t="shared" si="81"/>
        <v>0</v>
      </c>
      <c r="EU22">
        <f t="shared" si="82"/>
        <v>0</v>
      </c>
      <c r="EV22">
        <f t="shared" si="83"/>
        <v>0</v>
      </c>
      <c r="EW22">
        <f t="shared" si="84"/>
        <v>0</v>
      </c>
      <c r="EX22">
        <f t="shared" si="85"/>
        <v>0</v>
      </c>
      <c r="EY22">
        <f t="shared" si="86"/>
        <v>0</v>
      </c>
      <c r="EZ22">
        <f t="shared" si="87"/>
        <v>0</v>
      </c>
      <c r="FA22">
        <f t="shared" si="88"/>
        <v>0</v>
      </c>
      <c r="FB22">
        <f t="shared" si="89"/>
        <v>0</v>
      </c>
      <c r="FC22">
        <f t="shared" si="90"/>
        <v>0</v>
      </c>
      <c r="FD22">
        <f t="shared" si="91"/>
        <v>0</v>
      </c>
      <c r="FE22">
        <f t="shared" si="92"/>
        <v>0</v>
      </c>
      <c r="FF22">
        <f t="shared" si="93"/>
        <v>0</v>
      </c>
      <c r="FG22">
        <f t="shared" si="94"/>
        <v>0</v>
      </c>
      <c r="FH22">
        <f t="shared" si="95"/>
        <v>0</v>
      </c>
      <c r="FI22">
        <f t="shared" si="96"/>
        <v>0</v>
      </c>
      <c r="FJ22">
        <f t="shared" si="97"/>
        <v>0</v>
      </c>
    </row>
    <row r="23" spans="1:166" x14ac:dyDescent="0.25">
      <c r="A23" t="s">
        <v>53</v>
      </c>
      <c r="B23">
        <v>0</v>
      </c>
      <c r="C23" t="s">
        <v>78</v>
      </c>
      <c r="D23">
        <v>6</v>
      </c>
      <c r="E23">
        <f t="shared" si="103"/>
        <v>6</v>
      </c>
      <c r="F23">
        <v>1</v>
      </c>
      <c r="AL23" s="12" t="s">
        <v>110</v>
      </c>
      <c r="AN23">
        <v>6</v>
      </c>
      <c r="AO23">
        <v>4</v>
      </c>
      <c r="AP23">
        <v>1</v>
      </c>
      <c r="AS23" t="str">
        <f t="shared" si="102"/>
        <v/>
      </c>
      <c r="AT23" t="str">
        <f t="shared" si="102"/>
        <v/>
      </c>
      <c r="AU23" t="str">
        <f t="shared" si="102"/>
        <v/>
      </c>
      <c r="AV23" t="str">
        <f t="shared" si="102"/>
        <v/>
      </c>
      <c r="AW23" t="str">
        <f t="shared" si="102"/>
        <v/>
      </c>
      <c r="AX23" t="str">
        <f t="shared" si="102"/>
        <v/>
      </c>
      <c r="AY23" t="str">
        <f t="shared" si="102"/>
        <v/>
      </c>
      <c r="AZ23" t="str">
        <f t="shared" si="102"/>
        <v/>
      </c>
      <c r="BA23" t="str">
        <f t="shared" si="102"/>
        <v/>
      </c>
      <c r="BB23" t="str">
        <f t="shared" si="102"/>
        <v/>
      </c>
      <c r="BC23" t="str">
        <f t="shared" si="102"/>
        <v/>
      </c>
      <c r="BD23">
        <f t="shared" si="102"/>
        <v>0</v>
      </c>
      <c r="BE23">
        <f t="shared" si="102"/>
        <v>0</v>
      </c>
      <c r="BF23">
        <f t="shared" si="102"/>
        <v>0</v>
      </c>
      <c r="BG23">
        <f t="shared" si="102"/>
        <v>0</v>
      </c>
      <c r="BH23">
        <f t="shared" si="102"/>
        <v>0</v>
      </c>
      <c r="BI23">
        <f t="shared" si="101"/>
        <v>0</v>
      </c>
      <c r="BJ23">
        <f t="shared" si="101"/>
        <v>0</v>
      </c>
      <c r="BK23">
        <f t="shared" si="101"/>
        <v>0</v>
      </c>
      <c r="BL23">
        <f t="shared" si="101"/>
        <v>0</v>
      </c>
      <c r="BM23">
        <f t="shared" si="101"/>
        <v>0</v>
      </c>
      <c r="BN23">
        <f t="shared" si="101"/>
        <v>0</v>
      </c>
      <c r="BO23">
        <f t="shared" si="101"/>
        <v>0</v>
      </c>
      <c r="BP23">
        <f t="shared" si="101"/>
        <v>0</v>
      </c>
      <c r="BR23" t="str">
        <f t="shared" si="2"/>
        <v>C6</v>
      </c>
      <c r="BS23" t="str">
        <f t="shared" si="99"/>
        <v/>
      </c>
      <c r="BT23">
        <f t="shared" si="3"/>
        <v>0</v>
      </c>
      <c r="BU23">
        <f t="shared" si="4"/>
        <v>0</v>
      </c>
      <c r="BV23">
        <f t="shared" si="5"/>
        <v>0</v>
      </c>
      <c r="BW23" t="str">
        <f t="shared" si="6"/>
        <v/>
      </c>
      <c r="BX23">
        <f t="shared" si="7"/>
        <v>0</v>
      </c>
      <c r="BY23">
        <f t="shared" si="8"/>
        <v>0</v>
      </c>
      <c r="BZ23">
        <f t="shared" si="9"/>
        <v>0</v>
      </c>
      <c r="CA23" t="str">
        <f t="shared" si="10"/>
        <v/>
      </c>
      <c r="CB23">
        <f t="shared" si="11"/>
        <v>0</v>
      </c>
      <c r="CC23">
        <f t="shared" si="12"/>
        <v>0</v>
      </c>
      <c r="CD23">
        <f t="shared" si="13"/>
        <v>0</v>
      </c>
      <c r="CE23" t="str">
        <f t="shared" si="14"/>
        <v/>
      </c>
      <c r="CF23">
        <f t="shared" si="15"/>
        <v>0</v>
      </c>
      <c r="CG23">
        <f t="shared" si="16"/>
        <v>0</v>
      </c>
      <c r="CH23">
        <f t="shared" si="17"/>
        <v>0</v>
      </c>
      <c r="CI23" t="str">
        <f t="shared" si="18"/>
        <v/>
      </c>
      <c r="CJ23">
        <f t="shared" si="19"/>
        <v>0</v>
      </c>
      <c r="CK23">
        <f t="shared" si="20"/>
        <v>0</v>
      </c>
      <c r="CL23">
        <f t="shared" si="21"/>
        <v>0</v>
      </c>
      <c r="CM23" t="str">
        <f t="shared" si="22"/>
        <v/>
      </c>
      <c r="CN23">
        <f t="shared" si="23"/>
        <v>0</v>
      </c>
      <c r="CO23">
        <f t="shared" si="24"/>
        <v>0</v>
      </c>
      <c r="CP23">
        <f t="shared" si="25"/>
        <v>0</v>
      </c>
      <c r="CQ23" t="str">
        <f t="shared" si="26"/>
        <v/>
      </c>
      <c r="CR23">
        <f t="shared" si="27"/>
        <v>0</v>
      </c>
      <c r="CS23">
        <f t="shared" si="28"/>
        <v>0</v>
      </c>
      <c r="CT23">
        <f t="shared" si="29"/>
        <v>0</v>
      </c>
      <c r="CU23" t="str">
        <f t="shared" si="30"/>
        <v/>
      </c>
      <c r="CV23">
        <f t="shared" si="31"/>
        <v>0</v>
      </c>
      <c r="CW23">
        <f t="shared" si="32"/>
        <v>0</v>
      </c>
      <c r="CX23">
        <f t="shared" si="33"/>
        <v>0</v>
      </c>
      <c r="CY23" t="str">
        <f t="shared" si="34"/>
        <v/>
      </c>
      <c r="CZ23">
        <f t="shared" si="35"/>
        <v>0</v>
      </c>
      <c r="DA23">
        <f t="shared" si="36"/>
        <v>0</v>
      </c>
      <c r="DB23">
        <f t="shared" si="37"/>
        <v>0</v>
      </c>
      <c r="DC23" t="str">
        <f t="shared" si="38"/>
        <v/>
      </c>
      <c r="DD23">
        <f t="shared" si="39"/>
        <v>0</v>
      </c>
      <c r="DE23">
        <f t="shared" si="40"/>
        <v>0</v>
      </c>
      <c r="DF23">
        <f t="shared" si="41"/>
        <v>0</v>
      </c>
      <c r="DG23" t="str">
        <f t="shared" si="42"/>
        <v/>
      </c>
      <c r="DH23">
        <f t="shared" si="43"/>
        <v>0</v>
      </c>
      <c r="DI23">
        <f t="shared" si="44"/>
        <v>0</v>
      </c>
      <c r="DJ23">
        <f t="shared" si="45"/>
        <v>0</v>
      </c>
      <c r="DK23">
        <f t="shared" si="46"/>
        <v>0</v>
      </c>
      <c r="DL23">
        <f t="shared" si="47"/>
        <v>6</v>
      </c>
      <c r="DM23">
        <f t="shared" si="48"/>
        <v>6</v>
      </c>
      <c r="DN23">
        <f t="shared" si="49"/>
        <v>1</v>
      </c>
      <c r="DO23">
        <f t="shared" si="50"/>
        <v>0</v>
      </c>
      <c r="DP23">
        <f t="shared" si="51"/>
        <v>0</v>
      </c>
      <c r="DQ23">
        <f t="shared" si="52"/>
        <v>0</v>
      </c>
      <c r="DR23">
        <f t="shared" si="53"/>
        <v>0</v>
      </c>
      <c r="DS23">
        <f t="shared" si="54"/>
        <v>0</v>
      </c>
      <c r="DT23">
        <f t="shared" si="55"/>
        <v>0</v>
      </c>
      <c r="DU23">
        <f t="shared" si="56"/>
        <v>0</v>
      </c>
      <c r="DV23">
        <f t="shared" si="57"/>
        <v>0</v>
      </c>
      <c r="DW23">
        <f t="shared" si="58"/>
        <v>0</v>
      </c>
      <c r="DX23">
        <f t="shared" si="59"/>
        <v>0</v>
      </c>
      <c r="DY23">
        <f t="shared" si="60"/>
        <v>0</v>
      </c>
      <c r="DZ23">
        <f t="shared" si="61"/>
        <v>0</v>
      </c>
      <c r="EA23">
        <f t="shared" si="62"/>
        <v>0</v>
      </c>
      <c r="EB23">
        <f t="shared" si="63"/>
        <v>0</v>
      </c>
      <c r="EC23">
        <f t="shared" si="64"/>
        <v>0</v>
      </c>
      <c r="ED23">
        <f t="shared" si="65"/>
        <v>0</v>
      </c>
      <c r="EE23">
        <f t="shared" si="66"/>
        <v>0</v>
      </c>
      <c r="EF23">
        <f t="shared" si="67"/>
        <v>0</v>
      </c>
      <c r="EG23">
        <f t="shared" si="68"/>
        <v>0</v>
      </c>
      <c r="EH23">
        <f t="shared" si="69"/>
        <v>0</v>
      </c>
      <c r="EI23">
        <f t="shared" si="70"/>
        <v>0</v>
      </c>
      <c r="EJ23">
        <f t="shared" si="71"/>
        <v>0</v>
      </c>
      <c r="EK23">
        <f t="shared" si="72"/>
        <v>0</v>
      </c>
      <c r="EL23">
        <f t="shared" si="73"/>
        <v>0</v>
      </c>
      <c r="EM23">
        <f t="shared" si="74"/>
        <v>0</v>
      </c>
      <c r="EN23">
        <f t="shared" si="75"/>
        <v>0</v>
      </c>
      <c r="EO23">
        <f t="shared" si="76"/>
        <v>0</v>
      </c>
      <c r="EP23">
        <f t="shared" si="77"/>
        <v>0</v>
      </c>
      <c r="EQ23">
        <f t="shared" si="78"/>
        <v>0</v>
      </c>
      <c r="ER23">
        <f t="shared" si="79"/>
        <v>0</v>
      </c>
      <c r="ES23">
        <f t="shared" si="80"/>
        <v>0</v>
      </c>
      <c r="ET23">
        <f t="shared" si="81"/>
        <v>0</v>
      </c>
      <c r="EU23">
        <f t="shared" si="82"/>
        <v>0</v>
      </c>
      <c r="EV23">
        <f t="shared" si="83"/>
        <v>0</v>
      </c>
      <c r="EW23">
        <f t="shared" si="84"/>
        <v>0</v>
      </c>
      <c r="EX23">
        <f t="shared" si="85"/>
        <v>0</v>
      </c>
      <c r="EY23">
        <f t="shared" si="86"/>
        <v>0</v>
      </c>
      <c r="EZ23">
        <f t="shared" si="87"/>
        <v>0</v>
      </c>
      <c r="FA23">
        <f t="shared" si="88"/>
        <v>0</v>
      </c>
      <c r="FB23">
        <f t="shared" si="89"/>
        <v>0</v>
      </c>
      <c r="FC23">
        <f t="shared" si="90"/>
        <v>0</v>
      </c>
      <c r="FD23">
        <f t="shared" si="91"/>
        <v>0</v>
      </c>
      <c r="FE23">
        <f t="shared" si="92"/>
        <v>0</v>
      </c>
      <c r="FF23">
        <f t="shared" si="93"/>
        <v>0</v>
      </c>
      <c r="FG23">
        <f t="shared" si="94"/>
        <v>0</v>
      </c>
      <c r="FH23">
        <f t="shared" si="95"/>
        <v>0</v>
      </c>
      <c r="FI23">
        <f t="shared" si="96"/>
        <v>0</v>
      </c>
      <c r="FJ23">
        <f t="shared" si="97"/>
        <v>0</v>
      </c>
    </row>
    <row r="24" spans="1:166" x14ac:dyDescent="0.25">
      <c r="A24" t="s">
        <v>54</v>
      </c>
      <c r="B24">
        <v>0</v>
      </c>
      <c r="C24" t="s">
        <v>78</v>
      </c>
      <c r="D24">
        <v>7</v>
      </c>
      <c r="E24">
        <f t="shared" si="103"/>
        <v>6</v>
      </c>
      <c r="F24">
        <v>1</v>
      </c>
      <c r="AL24" s="12" t="s">
        <v>111</v>
      </c>
      <c r="AN24">
        <v>7</v>
      </c>
      <c r="AO24">
        <v>4</v>
      </c>
      <c r="AP24">
        <v>1</v>
      </c>
      <c r="AS24" t="str">
        <f t="shared" si="102"/>
        <v/>
      </c>
      <c r="AT24" t="str">
        <f t="shared" si="102"/>
        <v/>
      </c>
      <c r="AU24" t="str">
        <f t="shared" si="102"/>
        <v/>
      </c>
      <c r="AV24" t="str">
        <f t="shared" si="102"/>
        <v/>
      </c>
      <c r="AW24" t="str">
        <f t="shared" si="102"/>
        <v/>
      </c>
      <c r="AX24" t="str">
        <f t="shared" si="102"/>
        <v/>
      </c>
      <c r="AY24" t="str">
        <f t="shared" si="102"/>
        <v/>
      </c>
      <c r="AZ24" t="str">
        <f t="shared" si="102"/>
        <v/>
      </c>
      <c r="BA24" t="str">
        <f t="shared" si="102"/>
        <v/>
      </c>
      <c r="BB24" t="str">
        <f t="shared" si="102"/>
        <v/>
      </c>
      <c r="BC24" t="str">
        <f t="shared" si="102"/>
        <v/>
      </c>
      <c r="BD24">
        <f t="shared" si="102"/>
        <v>0</v>
      </c>
      <c r="BE24">
        <f t="shared" si="102"/>
        <v>0</v>
      </c>
      <c r="BF24">
        <f t="shared" si="102"/>
        <v>0</v>
      </c>
      <c r="BG24">
        <f t="shared" si="102"/>
        <v>0</v>
      </c>
      <c r="BH24">
        <f t="shared" si="102"/>
        <v>0</v>
      </c>
      <c r="BI24">
        <f t="shared" si="101"/>
        <v>0</v>
      </c>
      <c r="BJ24">
        <f t="shared" si="101"/>
        <v>0</v>
      </c>
      <c r="BK24">
        <f t="shared" si="101"/>
        <v>0</v>
      </c>
      <c r="BL24">
        <f t="shared" si="101"/>
        <v>0</v>
      </c>
      <c r="BM24">
        <f t="shared" si="101"/>
        <v>0</v>
      </c>
      <c r="BN24">
        <f t="shared" si="101"/>
        <v>0</v>
      </c>
      <c r="BO24">
        <f t="shared" si="101"/>
        <v>0</v>
      </c>
      <c r="BP24">
        <f t="shared" si="101"/>
        <v>0</v>
      </c>
      <c r="BR24" t="str">
        <f t="shared" si="2"/>
        <v>C7</v>
      </c>
      <c r="BS24" t="str">
        <f t="shared" si="99"/>
        <v/>
      </c>
      <c r="BT24">
        <f t="shared" si="3"/>
        <v>0</v>
      </c>
      <c r="BU24">
        <f t="shared" si="4"/>
        <v>0</v>
      </c>
      <c r="BV24">
        <f t="shared" si="5"/>
        <v>0</v>
      </c>
      <c r="BW24" t="str">
        <f t="shared" si="6"/>
        <v/>
      </c>
      <c r="BX24">
        <f t="shared" si="7"/>
        <v>0</v>
      </c>
      <c r="BY24">
        <f t="shared" si="8"/>
        <v>0</v>
      </c>
      <c r="BZ24">
        <f t="shared" si="9"/>
        <v>0</v>
      </c>
      <c r="CA24" t="str">
        <f t="shared" si="10"/>
        <v/>
      </c>
      <c r="CB24">
        <f t="shared" si="11"/>
        <v>0</v>
      </c>
      <c r="CC24">
        <f t="shared" si="12"/>
        <v>0</v>
      </c>
      <c r="CD24">
        <f t="shared" si="13"/>
        <v>0</v>
      </c>
      <c r="CE24" t="str">
        <f t="shared" si="14"/>
        <v/>
      </c>
      <c r="CF24">
        <f t="shared" si="15"/>
        <v>0</v>
      </c>
      <c r="CG24">
        <f t="shared" si="16"/>
        <v>0</v>
      </c>
      <c r="CH24">
        <f t="shared" si="17"/>
        <v>0</v>
      </c>
      <c r="CI24" t="str">
        <f t="shared" si="18"/>
        <v/>
      </c>
      <c r="CJ24">
        <f t="shared" si="19"/>
        <v>0</v>
      </c>
      <c r="CK24">
        <f t="shared" si="20"/>
        <v>0</v>
      </c>
      <c r="CL24">
        <f t="shared" si="21"/>
        <v>0</v>
      </c>
      <c r="CM24" t="str">
        <f t="shared" si="22"/>
        <v/>
      </c>
      <c r="CN24">
        <f t="shared" si="23"/>
        <v>0</v>
      </c>
      <c r="CO24">
        <f t="shared" si="24"/>
        <v>0</v>
      </c>
      <c r="CP24">
        <f t="shared" si="25"/>
        <v>0</v>
      </c>
      <c r="CQ24" t="str">
        <f t="shared" si="26"/>
        <v/>
      </c>
      <c r="CR24">
        <f t="shared" si="27"/>
        <v>0</v>
      </c>
      <c r="CS24">
        <f t="shared" si="28"/>
        <v>0</v>
      </c>
      <c r="CT24">
        <f t="shared" si="29"/>
        <v>0</v>
      </c>
      <c r="CU24" t="str">
        <f t="shared" si="30"/>
        <v/>
      </c>
      <c r="CV24">
        <f t="shared" si="31"/>
        <v>0</v>
      </c>
      <c r="CW24">
        <f t="shared" si="32"/>
        <v>0</v>
      </c>
      <c r="CX24">
        <f t="shared" si="33"/>
        <v>0</v>
      </c>
      <c r="CY24" t="str">
        <f t="shared" si="34"/>
        <v/>
      </c>
      <c r="CZ24">
        <f t="shared" si="35"/>
        <v>0</v>
      </c>
      <c r="DA24">
        <f t="shared" si="36"/>
        <v>0</v>
      </c>
      <c r="DB24">
        <f t="shared" si="37"/>
        <v>0</v>
      </c>
      <c r="DC24" t="str">
        <f t="shared" si="38"/>
        <v/>
      </c>
      <c r="DD24">
        <f t="shared" si="39"/>
        <v>0</v>
      </c>
      <c r="DE24">
        <f t="shared" si="40"/>
        <v>0</v>
      </c>
      <c r="DF24">
        <f t="shared" si="41"/>
        <v>0</v>
      </c>
      <c r="DG24" t="str">
        <f t="shared" si="42"/>
        <v/>
      </c>
      <c r="DH24">
        <f t="shared" si="43"/>
        <v>0</v>
      </c>
      <c r="DI24">
        <f t="shared" si="44"/>
        <v>0</v>
      </c>
      <c r="DJ24">
        <f t="shared" si="45"/>
        <v>0</v>
      </c>
      <c r="DK24">
        <f t="shared" si="46"/>
        <v>0</v>
      </c>
      <c r="DL24">
        <f t="shared" si="47"/>
        <v>7</v>
      </c>
      <c r="DM24">
        <f t="shared" si="48"/>
        <v>6</v>
      </c>
      <c r="DN24">
        <f t="shared" si="49"/>
        <v>1</v>
      </c>
      <c r="DO24">
        <f t="shared" si="50"/>
        <v>0</v>
      </c>
      <c r="DP24">
        <f t="shared" si="51"/>
        <v>0</v>
      </c>
      <c r="DQ24">
        <f t="shared" si="52"/>
        <v>0</v>
      </c>
      <c r="DR24">
        <f t="shared" si="53"/>
        <v>0</v>
      </c>
      <c r="DS24">
        <f t="shared" si="54"/>
        <v>0</v>
      </c>
      <c r="DT24">
        <f t="shared" si="55"/>
        <v>0</v>
      </c>
      <c r="DU24">
        <f t="shared" si="56"/>
        <v>0</v>
      </c>
      <c r="DV24">
        <f t="shared" si="57"/>
        <v>0</v>
      </c>
      <c r="DW24">
        <f t="shared" si="58"/>
        <v>0</v>
      </c>
      <c r="DX24">
        <f t="shared" si="59"/>
        <v>0</v>
      </c>
      <c r="DY24">
        <f t="shared" si="60"/>
        <v>0</v>
      </c>
      <c r="DZ24">
        <f t="shared" si="61"/>
        <v>0</v>
      </c>
      <c r="EA24">
        <f t="shared" si="62"/>
        <v>0</v>
      </c>
      <c r="EB24">
        <f t="shared" si="63"/>
        <v>0</v>
      </c>
      <c r="EC24">
        <f t="shared" si="64"/>
        <v>0</v>
      </c>
      <c r="ED24">
        <f t="shared" si="65"/>
        <v>0</v>
      </c>
      <c r="EE24">
        <f t="shared" si="66"/>
        <v>0</v>
      </c>
      <c r="EF24">
        <f t="shared" si="67"/>
        <v>0</v>
      </c>
      <c r="EG24">
        <f t="shared" si="68"/>
        <v>0</v>
      </c>
      <c r="EH24">
        <f t="shared" si="69"/>
        <v>0</v>
      </c>
      <c r="EI24">
        <f t="shared" si="70"/>
        <v>0</v>
      </c>
      <c r="EJ24">
        <f t="shared" si="71"/>
        <v>0</v>
      </c>
      <c r="EK24">
        <f t="shared" si="72"/>
        <v>0</v>
      </c>
      <c r="EL24">
        <f t="shared" si="73"/>
        <v>0</v>
      </c>
      <c r="EM24">
        <f t="shared" si="74"/>
        <v>0</v>
      </c>
      <c r="EN24">
        <f t="shared" si="75"/>
        <v>0</v>
      </c>
      <c r="EO24">
        <f t="shared" si="76"/>
        <v>0</v>
      </c>
      <c r="EP24">
        <f t="shared" si="77"/>
        <v>0</v>
      </c>
      <c r="EQ24">
        <f t="shared" si="78"/>
        <v>0</v>
      </c>
      <c r="ER24">
        <f t="shared" si="79"/>
        <v>0</v>
      </c>
      <c r="ES24">
        <f t="shared" si="80"/>
        <v>0</v>
      </c>
      <c r="ET24">
        <f t="shared" si="81"/>
        <v>0</v>
      </c>
      <c r="EU24">
        <f t="shared" si="82"/>
        <v>0</v>
      </c>
      <c r="EV24">
        <f t="shared" si="83"/>
        <v>0</v>
      </c>
      <c r="EW24">
        <f t="shared" si="84"/>
        <v>0</v>
      </c>
      <c r="EX24">
        <f t="shared" si="85"/>
        <v>0</v>
      </c>
      <c r="EY24">
        <f t="shared" si="86"/>
        <v>0</v>
      </c>
      <c r="EZ24">
        <f t="shared" si="87"/>
        <v>0</v>
      </c>
      <c r="FA24">
        <f t="shared" si="88"/>
        <v>0</v>
      </c>
      <c r="FB24">
        <f t="shared" si="89"/>
        <v>0</v>
      </c>
      <c r="FC24">
        <f t="shared" si="90"/>
        <v>0</v>
      </c>
      <c r="FD24">
        <f t="shared" si="91"/>
        <v>0</v>
      </c>
      <c r="FE24">
        <f t="shared" si="92"/>
        <v>0</v>
      </c>
      <c r="FF24">
        <f t="shared" si="93"/>
        <v>0</v>
      </c>
      <c r="FG24">
        <f t="shared" si="94"/>
        <v>0</v>
      </c>
      <c r="FH24">
        <f t="shared" si="95"/>
        <v>0</v>
      </c>
      <c r="FI24">
        <f t="shared" si="96"/>
        <v>0</v>
      </c>
      <c r="FJ24">
        <f t="shared" si="97"/>
        <v>0</v>
      </c>
    </row>
    <row r="25" spans="1:166" x14ac:dyDescent="0.25">
      <c r="A25" t="s">
        <v>55</v>
      </c>
      <c r="B25">
        <v>0</v>
      </c>
      <c r="D25">
        <v>8</v>
      </c>
      <c r="E25">
        <f t="shared" si="103"/>
        <v>6</v>
      </c>
      <c r="F25">
        <v>1</v>
      </c>
      <c r="AL25" s="12" t="s">
        <v>112</v>
      </c>
      <c r="AN25">
        <v>8</v>
      </c>
      <c r="AO25">
        <v>4</v>
      </c>
      <c r="AP25">
        <v>1</v>
      </c>
      <c r="AS25" t="str">
        <f t="shared" si="102"/>
        <v/>
      </c>
      <c r="AT25" t="str">
        <f t="shared" si="102"/>
        <v/>
      </c>
      <c r="AU25" t="str">
        <f t="shared" si="102"/>
        <v/>
      </c>
      <c r="AV25" t="str">
        <f t="shared" si="102"/>
        <v/>
      </c>
      <c r="AW25" t="str">
        <f t="shared" si="102"/>
        <v/>
      </c>
      <c r="AX25" t="str">
        <f t="shared" si="102"/>
        <v/>
      </c>
      <c r="AY25" t="str">
        <f t="shared" si="102"/>
        <v/>
      </c>
      <c r="AZ25" t="str">
        <f t="shared" si="102"/>
        <v/>
      </c>
      <c r="BA25" t="str">
        <f t="shared" si="102"/>
        <v/>
      </c>
      <c r="BB25" t="str">
        <f t="shared" si="102"/>
        <v/>
      </c>
      <c r="BC25" t="str">
        <f t="shared" si="102"/>
        <v/>
      </c>
      <c r="BD25">
        <f t="shared" si="102"/>
        <v>0</v>
      </c>
      <c r="BE25">
        <f t="shared" si="102"/>
        <v>0</v>
      </c>
      <c r="BF25">
        <f t="shared" si="102"/>
        <v>0</v>
      </c>
      <c r="BG25">
        <f t="shared" si="102"/>
        <v>0</v>
      </c>
      <c r="BH25">
        <f t="shared" si="102"/>
        <v>0</v>
      </c>
      <c r="BI25">
        <f t="shared" si="101"/>
        <v>0</v>
      </c>
      <c r="BJ25">
        <f t="shared" si="101"/>
        <v>0</v>
      </c>
      <c r="BK25">
        <f t="shared" si="101"/>
        <v>0</v>
      </c>
      <c r="BL25">
        <f t="shared" si="101"/>
        <v>0</v>
      </c>
      <c r="BM25">
        <f t="shared" si="101"/>
        <v>0</v>
      </c>
      <c r="BN25">
        <f t="shared" si="101"/>
        <v>0</v>
      </c>
      <c r="BO25">
        <f t="shared" si="101"/>
        <v>0</v>
      </c>
      <c r="BP25">
        <f t="shared" si="101"/>
        <v>0</v>
      </c>
      <c r="BR25" t="str">
        <f t="shared" si="2"/>
        <v>C8</v>
      </c>
      <c r="BS25" t="str">
        <f t="shared" si="99"/>
        <v/>
      </c>
      <c r="BT25">
        <f t="shared" si="3"/>
        <v>0</v>
      </c>
      <c r="BU25">
        <f t="shared" si="4"/>
        <v>0</v>
      </c>
      <c r="BV25">
        <f t="shared" si="5"/>
        <v>0</v>
      </c>
      <c r="BW25" t="str">
        <f t="shared" si="6"/>
        <v/>
      </c>
      <c r="BX25">
        <f t="shared" si="7"/>
        <v>0</v>
      </c>
      <c r="BY25">
        <f t="shared" si="8"/>
        <v>0</v>
      </c>
      <c r="BZ25">
        <f t="shared" si="9"/>
        <v>0</v>
      </c>
      <c r="CA25" t="str">
        <f t="shared" si="10"/>
        <v/>
      </c>
      <c r="CB25">
        <f t="shared" si="11"/>
        <v>0</v>
      </c>
      <c r="CC25">
        <f t="shared" si="12"/>
        <v>0</v>
      </c>
      <c r="CD25">
        <f t="shared" si="13"/>
        <v>0</v>
      </c>
      <c r="CE25" t="str">
        <f t="shared" si="14"/>
        <v/>
      </c>
      <c r="CF25">
        <f t="shared" si="15"/>
        <v>0</v>
      </c>
      <c r="CG25">
        <f t="shared" si="16"/>
        <v>0</v>
      </c>
      <c r="CH25">
        <f t="shared" si="17"/>
        <v>0</v>
      </c>
      <c r="CI25" t="str">
        <f t="shared" si="18"/>
        <v/>
      </c>
      <c r="CJ25">
        <f t="shared" si="19"/>
        <v>0</v>
      </c>
      <c r="CK25">
        <f t="shared" si="20"/>
        <v>0</v>
      </c>
      <c r="CL25">
        <f t="shared" si="21"/>
        <v>0</v>
      </c>
      <c r="CM25" t="str">
        <f t="shared" si="22"/>
        <v/>
      </c>
      <c r="CN25">
        <f t="shared" si="23"/>
        <v>0</v>
      </c>
      <c r="CO25">
        <f t="shared" si="24"/>
        <v>0</v>
      </c>
      <c r="CP25">
        <f t="shared" si="25"/>
        <v>0</v>
      </c>
      <c r="CQ25" t="str">
        <f t="shared" si="26"/>
        <v/>
      </c>
      <c r="CR25">
        <f t="shared" si="27"/>
        <v>0</v>
      </c>
      <c r="CS25">
        <f t="shared" si="28"/>
        <v>0</v>
      </c>
      <c r="CT25">
        <f t="shared" si="29"/>
        <v>0</v>
      </c>
      <c r="CU25" t="str">
        <f t="shared" si="30"/>
        <v/>
      </c>
      <c r="CV25">
        <f t="shared" si="31"/>
        <v>0</v>
      </c>
      <c r="CW25">
        <f t="shared" si="32"/>
        <v>0</v>
      </c>
      <c r="CX25">
        <f t="shared" si="33"/>
        <v>0</v>
      </c>
      <c r="CY25" t="str">
        <f t="shared" si="34"/>
        <v/>
      </c>
      <c r="CZ25">
        <f t="shared" si="35"/>
        <v>0</v>
      </c>
      <c r="DA25">
        <f t="shared" si="36"/>
        <v>0</v>
      </c>
      <c r="DB25">
        <f t="shared" si="37"/>
        <v>0</v>
      </c>
      <c r="DC25" t="str">
        <f t="shared" si="38"/>
        <v/>
      </c>
      <c r="DD25">
        <f t="shared" si="39"/>
        <v>0</v>
      </c>
      <c r="DE25">
        <f t="shared" si="40"/>
        <v>0</v>
      </c>
      <c r="DF25">
        <f t="shared" si="41"/>
        <v>0</v>
      </c>
      <c r="DG25" t="str">
        <f t="shared" si="42"/>
        <v/>
      </c>
      <c r="DH25">
        <f t="shared" si="43"/>
        <v>0</v>
      </c>
      <c r="DI25">
        <f t="shared" si="44"/>
        <v>0</v>
      </c>
      <c r="DJ25">
        <f t="shared" si="45"/>
        <v>0</v>
      </c>
      <c r="DK25">
        <f t="shared" si="46"/>
        <v>0</v>
      </c>
      <c r="DL25">
        <f t="shared" si="47"/>
        <v>8</v>
      </c>
      <c r="DM25">
        <f t="shared" si="48"/>
        <v>6</v>
      </c>
      <c r="DN25">
        <f t="shared" si="49"/>
        <v>1</v>
      </c>
      <c r="DO25">
        <f t="shared" si="50"/>
        <v>0</v>
      </c>
      <c r="DP25">
        <f t="shared" si="51"/>
        <v>0</v>
      </c>
      <c r="DQ25">
        <f t="shared" si="52"/>
        <v>0</v>
      </c>
      <c r="DR25">
        <f t="shared" si="53"/>
        <v>0</v>
      </c>
      <c r="DS25">
        <f t="shared" si="54"/>
        <v>0</v>
      </c>
      <c r="DT25">
        <f t="shared" si="55"/>
        <v>0</v>
      </c>
      <c r="DU25">
        <f t="shared" si="56"/>
        <v>0</v>
      </c>
      <c r="DV25">
        <f t="shared" si="57"/>
        <v>0</v>
      </c>
      <c r="DW25">
        <f t="shared" si="58"/>
        <v>0</v>
      </c>
      <c r="DX25">
        <f t="shared" si="59"/>
        <v>0</v>
      </c>
      <c r="DY25">
        <f t="shared" si="60"/>
        <v>0</v>
      </c>
      <c r="DZ25">
        <f t="shared" si="61"/>
        <v>0</v>
      </c>
      <c r="EA25">
        <f t="shared" si="62"/>
        <v>0</v>
      </c>
      <c r="EB25">
        <f t="shared" si="63"/>
        <v>0</v>
      </c>
      <c r="EC25">
        <f t="shared" si="64"/>
        <v>0</v>
      </c>
      <c r="ED25">
        <f t="shared" si="65"/>
        <v>0</v>
      </c>
      <c r="EE25">
        <f t="shared" si="66"/>
        <v>0</v>
      </c>
      <c r="EF25">
        <f t="shared" si="67"/>
        <v>0</v>
      </c>
      <c r="EG25">
        <f t="shared" si="68"/>
        <v>0</v>
      </c>
      <c r="EH25">
        <f t="shared" si="69"/>
        <v>0</v>
      </c>
      <c r="EI25">
        <f t="shared" si="70"/>
        <v>0</v>
      </c>
      <c r="EJ25">
        <f t="shared" si="71"/>
        <v>0</v>
      </c>
      <c r="EK25">
        <f t="shared" si="72"/>
        <v>0</v>
      </c>
      <c r="EL25">
        <f t="shared" si="73"/>
        <v>0</v>
      </c>
      <c r="EM25">
        <f t="shared" si="74"/>
        <v>0</v>
      </c>
      <c r="EN25">
        <f t="shared" si="75"/>
        <v>0</v>
      </c>
      <c r="EO25">
        <f t="shared" si="76"/>
        <v>0</v>
      </c>
      <c r="EP25">
        <f t="shared" si="77"/>
        <v>0</v>
      </c>
      <c r="EQ25">
        <f t="shared" si="78"/>
        <v>0</v>
      </c>
      <c r="ER25">
        <f t="shared" si="79"/>
        <v>0</v>
      </c>
      <c r="ES25">
        <f t="shared" si="80"/>
        <v>0</v>
      </c>
      <c r="ET25">
        <f t="shared" si="81"/>
        <v>0</v>
      </c>
      <c r="EU25">
        <f t="shared" si="82"/>
        <v>0</v>
      </c>
      <c r="EV25">
        <f t="shared" si="83"/>
        <v>0</v>
      </c>
      <c r="EW25">
        <f t="shared" si="84"/>
        <v>0</v>
      </c>
      <c r="EX25">
        <f t="shared" si="85"/>
        <v>0</v>
      </c>
      <c r="EY25">
        <f t="shared" si="86"/>
        <v>0</v>
      </c>
      <c r="EZ25">
        <f t="shared" si="87"/>
        <v>0</v>
      </c>
      <c r="FA25">
        <f t="shared" si="88"/>
        <v>0</v>
      </c>
      <c r="FB25">
        <f t="shared" si="89"/>
        <v>0</v>
      </c>
      <c r="FC25">
        <f t="shared" si="90"/>
        <v>0</v>
      </c>
      <c r="FD25">
        <f t="shared" si="91"/>
        <v>0</v>
      </c>
      <c r="FE25">
        <f t="shared" si="92"/>
        <v>0</v>
      </c>
      <c r="FF25">
        <f t="shared" si="93"/>
        <v>0</v>
      </c>
      <c r="FG25">
        <f t="shared" si="94"/>
        <v>0</v>
      </c>
      <c r="FH25">
        <f t="shared" si="95"/>
        <v>0</v>
      </c>
      <c r="FI25">
        <f t="shared" si="96"/>
        <v>0</v>
      </c>
      <c r="FJ25">
        <f t="shared" si="97"/>
        <v>0</v>
      </c>
    </row>
    <row r="26" spans="1:166" x14ac:dyDescent="0.25">
      <c r="AL26" s="12" t="s">
        <v>113</v>
      </c>
      <c r="AN26">
        <v>9</v>
      </c>
      <c r="AO26">
        <v>4</v>
      </c>
      <c r="AP26">
        <v>1</v>
      </c>
    </row>
    <row r="27" spans="1:166" x14ac:dyDescent="0.25">
      <c r="AL27" s="12" t="s">
        <v>114</v>
      </c>
      <c r="AN27">
        <v>11</v>
      </c>
      <c r="AO27">
        <v>4</v>
      </c>
      <c r="AP27">
        <v>1</v>
      </c>
    </row>
    <row r="28" spans="1:166" x14ac:dyDescent="0.25">
      <c r="AL28" s="12" t="s">
        <v>115</v>
      </c>
      <c r="AN28">
        <v>1</v>
      </c>
      <c r="AO28">
        <v>3</v>
      </c>
      <c r="AP28">
        <v>1</v>
      </c>
    </row>
    <row r="29" spans="1:166" x14ac:dyDescent="0.25">
      <c r="AL29" s="12" t="s">
        <v>116</v>
      </c>
      <c r="AN29">
        <v>2</v>
      </c>
      <c r="AO29">
        <v>3</v>
      </c>
      <c r="AP29">
        <v>1</v>
      </c>
    </row>
    <row r="30" spans="1:166" x14ac:dyDescent="0.25">
      <c r="AL30" s="12" t="s">
        <v>117</v>
      </c>
      <c r="AN30">
        <v>3</v>
      </c>
      <c r="AO30">
        <v>3</v>
      </c>
      <c r="AP30">
        <v>1</v>
      </c>
    </row>
    <row r="31" spans="1:166" x14ac:dyDescent="0.25">
      <c r="AL31" s="12" t="s">
        <v>118</v>
      </c>
      <c r="AN31">
        <v>4</v>
      </c>
      <c r="AO31">
        <v>3</v>
      </c>
      <c r="AP31">
        <v>1</v>
      </c>
    </row>
    <row r="32" spans="1:166" x14ac:dyDescent="0.25">
      <c r="AL32" s="12" t="s">
        <v>119</v>
      </c>
      <c r="AN32">
        <v>5</v>
      </c>
      <c r="AO32">
        <v>3</v>
      </c>
      <c r="AP32">
        <v>1</v>
      </c>
    </row>
    <row r="33" spans="38:42" x14ac:dyDescent="0.25">
      <c r="AL33" s="12" t="s">
        <v>120</v>
      </c>
      <c r="AN33">
        <v>6</v>
      </c>
      <c r="AO33">
        <v>3</v>
      </c>
      <c r="AP33">
        <v>1</v>
      </c>
    </row>
    <row r="34" spans="38:42" x14ac:dyDescent="0.25">
      <c r="AL34" s="12" t="s">
        <v>121</v>
      </c>
      <c r="AN34">
        <v>7</v>
      </c>
      <c r="AO34">
        <v>3</v>
      </c>
      <c r="AP34">
        <v>1</v>
      </c>
    </row>
    <row r="35" spans="38:42" x14ac:dyDescent="0.25">
      <c r="AL35" s="12" t="s">
        <v>122</v>
      </c>
      <c r="AN35">
        <v>8</v>
      </c>
      <c r="AO35">
        <v>3</v>
      </c>
      <c r="AP35">
        <v>1</v>
      </c>
    </row>
    <row r="36" spans="38:42" x14ac:dyDescent="0.25">
      <c r="AL36" s="12" t="s">
        <v>123</v>
      </c>
      <c r="AN36">
        <v>9</v>
      </c>
      <c r="AO36">
        <v>3</v>
      </c>
      <c r="AP36">
        <v>1</v>
      </c>
    </row>
    <row r="37" spans="38:42" x14ac:dyDescent="0.25">
      <c r="AL37" s="12" t="s">
        <v>124</v>
      </c>
      <c r="AN37">
        <v>11</v>
      </c>
      <c r="AO37">
        <v>3</v>
      </c>
      <c r="AP37">
        <v>1</v>
      </c>
    </row>
    <row r="38" spans="38:42" x14ac:dyDescent="0.25">
      <c r="AL38" s="12" t="s">
        <v>125</v>
      </c>
      <c r="AN38">
        <v>1</v>
      </c>
      <c r="AO38">
        <v>2</v>
      </c>
      <c r="AP38">
        <v>1</v>
      </c>
    </row>
    <row r="39" spans="38:42" x14ac:dyDescent="0.25">
      <c r="AL39" s="12" t="s">
        <v>126</v>
      </c>
      <c r="AN39">
        <v>2</v>
      </c>
      <c r="AO39">
        <v>2</v>
      </c>
      <c r="AP39">
        <v>1</v>
      </c>
    </row>
    <row r="40" spans="38:42" x14ac:dyDescent="0.25">
      <c r="AL40" s="12" t="s">
        <v>127</v>
      </c>
      <c r="AN40">
        <v>3</v>
      </c>
      <c r="AO40">
        <v>2</v>
      </c>
      <c r="AP40">
        <v>1</v>
      </c>
    </row>
    <row r="41" spans="38:42" x14ac:dyDescent="0.25">
      <c r="AL41" s="12" t="s">
        <v>128</v>
      </c>
      <c r="AN41">
        <v>4</v>
      </c>
      <c r="AO41">
        <v>2</v>
      </c>
      <c r="AP41">
        <v>1</v>
      </c>
    </row>
    <row r="42" spans="38:42" x14ac:dyDescent="0.25">
      <c r="AL42" s="12" t="s">
        <v>129</v>
      </c>
      <c r="AN42">
        <v>5</v>
      </c>
      <c r="AO42">
        <v>2</v>
      </c>
      <c r="AP42">
        <v>1</v>
      </c>
    </row>
    <row r="43" spans="38:42" x14ac:dyDescent="0.25">
      <c r="AL43" s="12" t="s">
        <v>130</v>
      </c>
      <c r="AN43">
        <v>6</v>
      </c>
      <c r="AO43">
        <v>2</v>
      </c>
      <c r="AP43">
        <v>1</v>
      </c>
    </row>
    <row r="44" spans="38:42" x14ac:dyDescent="0.25">
      <c r="AL44" s="12" t="s">
        <v>131</v>
      </c>
      <c r="AN44">
        <v>7</v>
      </c>
      <c r="AO44">
        <v>2</v>
      </c>
      <c r="AP44">
        <v>1</v>
      </c>
    </row>
    <row r="45" spans="38:42" x14ac:dyDescent="0.25">
      <c r="AL45" s="12" t="s">
        <v>132</v>
      </c>
      <c r="AN45">
        <v>8</v>
      </c>
      <c r="AO45">
        <v>2</v>
      </c>
      <c r="AP45">
        <v>1</v>
      </c>
    </row>
    <row r="46" spans="38:42" x14ac:dyDescent="0.25">
      <c r="AL46" s="12" t="s">
        <v>133</v>
      </c>
      <c r="AN46">
        <v>9</v>
      </c>
      <c r="AO46">
        <v>2</v>
      </c>
      <c r="AP46">
        <v>1</v>
      </c>
    </row>
    <row r="47" spans="38:42" x14ac:dyDescent="0.25">
      <c r="AL47" s="12" t="s">
        <v>134</v>
      </c>
      <c r="AN47">
        <v>11</v>
      </c>
      <c r="AO47">
        <v>2</v>
      </c>
      <c r="AP47">
        <v>1</v>
      </c>
    </row>
    <row r="48" spans="38:42" x14ac:dyDescent="0.25">
      <c r="AL48" s="12" t="s">
        <v>135</v>
      </c>
      <c r="AN48">
        <v>9</v>
      </c>
      <c r="AO48">
        <v>1</v>
      </c>
      <c r="AP48">
        <v>1</v>
      </c>
    </row>
    <row r="49" spans="38:42" x14ac:dyDescent="0.25">
      <c r="AL49" s="12" t="s">
        <v>136</v>
      </c>
      <c r="AN49">
        <v>11</v>
      </c>
      <c r="AO49">
        <v>1</v>
      </c>
      <c r="AP49">
        <v>1</v>
      </c>
    </row>
  </sheetData>
  <sheetProtection algorithmName="SHA-512" hashValue="ntWXBHUeE2GfvfNgf7r8i+QurT6+9hcnuOQyQxd2iQBKr+lGfc0cZv7nCIHS4fqNuZq5vPOafgTEDlEnNTWicA==" saltValue="zRaniOhi4z6/pt4qclnf+g==" spinCount="100000" sheet="1" formatCells="0" formatColumns="0" formatRows="0" insertColumns="0" insertRows="0" insertHyperlinks="0" deleteColumns="0" deleteRows="0" sort="0" autoFilter="0" pivotTables="0"/>
  <phoneticPr fontId="2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65E4F-F0FA-4927-A2A0-22CA8D308380}">
  <sheetPr>
    <pageSetUpPr fitToPage="1"/>
  </sheetPr>
  <dimension ref="A1:R136"/>
  <sheetViews>
    <sheetView showGridLines="0" zoomScale="85" zoomScaleNormal="85" workbookViewId="0">
      <selection activeCell="D5" sqref="D5:D15"/>
    </sheetView>
  </sheetViews>
  <sheetFormatPr defaultColWidth="8.625" defaultRowHeight="15.75" x14ac:dyDescent="0.25"/>
  <cols>
    <col min="1" max="1" width="4" style="7" customWidth="1"/>
    <col min="2" max="2" width="18.125" style="7" customWidth="1"/>
    <col min="3" max="3" width="23.875" style="7" customWidth="1"/>
    <col min="4" max="4" width="16.125" style="7" customWidth="1"/>
    <col min="5" max="5" width="5.125" style="7" customWidth="1"/>
    <col min="6" max="6" width="8.875" style="12" customWidth="1"/>
    <col min="7" max="7" width="16.125" style="12" customWidth="1"/>
    <col min="8" max="8" width="15.875" style="12" customWidth="1"/>
    <col min="9" max="9" width="4.875" style="12" customWidth="1"/>
    <col min="10" max="10" width="25.375" style="11" customWidth="1"/>
    <col min="11" max="11" width="21.125" style="11" bestFit="1" customWidth="1"/>
    <col min="12" max="12" width="8.5" style="11" customWidth="1"/>
    <col min="13" max="14" width="14" style="12" customWidth="1"/>
    <col min="15" max="16" width="21.375" style="11" customWidth="1"/>
    <col min="17" max="17" width="36.125" style="11" customWidth="1"/>
    <col min="18" max="18" width="3.125" style="11" customWidth="1"/>
    <col min="19" max="19" width="9.625" style="11" bestFit="1" customWidth="1"/>
    <col min="20" max="20" width="23.375" style="11" bestFit="1" customWidth="1"/>
    <col min="21" max="16384" width="8.625" style="11"/>
  </cols>
  <sheetData>
    <row r="1" spans="1:18" x14ac:dyDescent="0.25">
      <c r="A1" s="70"/>
      <c r="B1" s="71"/>
      <c r="C1" s="71"/>
      <c r="D1" s="71"/>
      <c r="E1" s="71"/>
      <c r="F1" s="46"/>
      <c r="G1" s="46"/>
      <c r="H1" s="46"/>
      <c r="I1" s="46"/>
      <c r="J1" s="13"/>
      <c r="K1" s="13"/>
      <c r="L1" s="96"/>
      <c r="M1" s="46"/>
      <c r="N1" s="46"/>
      <c r="O1" s="13"/>
      <c r="P1" s="13"/>
      <c r="Q1" s="13"/>
      <c r="R1" s="14"/>
    </row>
    <row r="2" spans="1:18" ht="18.75" x14ac:dyDescent="0.3">
      <c r="A2" s="15"/>
      <c r="B2" s="94" t="s">
        <v>193</v>
      </c>
      <c r="C2" s="138" t="s">
        <v>240</v>
      </c>
      <c r="D2" s="138"/>
      <c r="F2" s="11"/>
      <c r="G2" s="11"/>
      <c r="H2" s="11"/>
      <c r="I2" s="11"/>
      <c r="J2" s="76"/>
      <c r="K2" s="12"/>
      <c r="L2" s="84"/>
      <c r="R2" s="16"/>
    </row>
    <row r="3" spans="1:18" x14ac:dyDescent="0.25">
      <c r="A3" s="72"/>
      <c r="L3" s="87"/>
      <c r="R3" s="16"/>
    </row>
    <row r="4" spans="1:18" ht="31.5" x14ac:dyDescent="0.25">
      <c r="A4" s="73"/>
      <c r="B4" s="77" t="s">
        <v>15</v>
      </c>
      <c r="C4" s="78" t="s">
        <v>187</v>
      </c>
      <c r="D4" s="77" t="s">
        <v>18</v>
      </c>
      <c r="E4" s="12"/>
      <c r="F4" s="77" t="s">
        <v>15</v>
      </c>
      <c r="G4" s="12" t="s">
        <v>16</v>
      </c>
      <c r="H4" s="12" t="s">
        <v>190</v>
      </c>
      <c r="J4" s="12" t="s">
        <v>191</v>
      </c>
      <c r="K4" s="12" t="s">
        <v>18</v>
      </c>
      <c r="L4" s="87" t="s">
        <v>195</v>
      </c>
      <c r="M4" s="77" t="s">
        <v>19</v>
      </c>
      <c r="N4" s="12" t="s">
        <v>20</v>
      </c>
      <c r="O4" s="12" t="s">
        <v>21</v>
      </c>
      <c r="P4" s="12" t="s">
        <v>22</v>
      </c>
      <c r="Q4" s="12" t="s">
        <v>23</v>
      </c>
      <c r="R4" s="16"/>
    </row>
    <row r="5" spans="1:18" x14ac:dyDescent="0.25">
      <c r="A5" s="74" t="str">
        <f>IF(OR($C$2="3x8 (3 proteins, 8 solubilty tags)", $C$2="4x6 (4 proteins, 6 solubilty tags)", $C$2="6x4 (6 proteins, 4 solubilty tags)", $C$2="24x1 (24 proteins, FlexiVarient Screen)", $C$2="30 highest expressing combinations"), "1", "")</f>
        <v/>
      </c>
      <c r="B5" s="12" t="s">
        <v>24</v>
      </c>
      <c r="C5" s="133"/>
      <c r="D5" s="133"/>
      <c r="E5" s="12"/>
      <c r="F5" s="12" t="s">
        <v>24</v>
      </c>
      <c r="G5" s="80"/>
      <c r="H5" s="81" t="s">
        <v>188</v>
      </c>
      <c r="I5" s="82" t="str">
        <f>IF($C$2="3x8 (3 proteins, 8 solubilty tags)",C5,IF($C$2="4x6 (4 proteins, 6 solubilty tags)",C5,IF($C$2="6x4 (6 proteins, 4 solubilty tags)",C5,IF(OR($C$2="24x1 (24 proteins, FlexiVarient Screen)", $C$2="30 highest expressing combinations"),C5,""))))</f>
        <v/>
      </c>
      <c r="J5" s="11" t="str">
        <f t="shared" ref="J5:J15" si="0">IF(C5&lt;&gt;"",  IF(H5="Yes",_xlfn.CONCAT(G5,"_",C5)), IF(H5="Yes",_xlfn.CONCAT(G5,"_",B5)))</f>
        <v>_A1</v>
      </c>
      <c r="K5" s="11">
        <f>IF(AND(H5="Yes", D5&lt;&gt;""),IFERROR(D5+_xlfn.IFNA(VLOOKUP(G5,$F$37:$G$44,2,FALSE),1.662)+VLOOKUP("DET_STREP",$F$37:$G$44,2,FALSE) - 0.032,""),0)</f>
        <v>0</v>
      </c>
      <c r="L5" s="87">
        <f t="shared" ref="L5:L15" si="1" xml:space="preserve"> IF(H5="Yes", K5 + _xlfn.IFNA(VLOOKUP(G5, $F$37:$H$45, 3, FALSE), -1.508+0.018), 0)</f>
        <v>-1.49</v>
      </c>
      <c r="M5" s="12" t="s">
        <v>25</v>
      </c>
      <c r="N5" s="11" t="s">
        <v>196</v>
      </c>
      <c r="O5" s="80"/>
      <c r="P5" s="80"/>
      <c r="Q5" s="11" t="str">
        <f>_xlfn.CONCAT(N5, " + ",  IFERROR(IF(VLOOKUP(O5, $O$14:$P$29, 2, FALSE) &lt;&gt; "",VLOOKUP(O5,$O$14:$P$29,2, FALSE), O5),O5), " + ", IFERROR(IF(VLOOKUP(P5, $O$14:$P$29, 2, FALSE) &lt;&gt; "",VLOOKUP(P5,$O$14:$P$29,2, FALSE), P5),P5))</f>
        <v xml:space="preserve">Core +  + </v>
      </c>
      <c r="R5" s="16"/>
    </row>
    <row r="6" spans="1:18" x14ac:dyDescent="0.25">
      <c r="A6" s="74" t="str">
        <f>IF(OR($C$2="3x8 (3 proteins, 8 solubilty tags)",$C$2="4x6 (4 proteins, 6 solubilty tags)",$C$2= "6x4 (6 proteins, 4 solubilty tags)", $C$2="24x1 (24 proteins, FlexiVarient Screen)", $C$2="30 highest expressing combinations"), A5+1, "")</f>
        <v/>
      </c>
      <c r="B6" s="12" t="s">
        <v>26</v>
      </c>
      <c r="C6" s="133"/>
      <c r="D6" s="133"/>
      <c r="E6" s="12"/>
      <c r="F6" s="12" t="s">
        <v>26</v>
      </c>
      <c r="G6" s="80"/>
      <c r="H6" s="81" t="s">
        <v>188</v>
      </c>
      <c r="I6" s="82" t="str">
        <f>IF($C$2="3x8 (3 proteins, 8 solubilty tags)",C5,IF($C$2="4x6 (4 proteins, 6 solubilty tags)",C5,IF($C$2="6x4 (6 proteins, 4 solubilty tags)",C5,IF(OR($C$2="24x1 (24 proteins, FlexiVarient Screen)", $C$2="30 highest expressing combinations"),C6,""))))</f>
        <v/>
      </c>
      <c r="J6" s="11" t="str">
        <f t="shared" si="0"/>
        <v>_A2</v>
      </c>
      <c r="K6" s="11">
        <f t="shared" ref="K6:K15" si="2">IF(AND(H6="Yes", D6&lt;&gt;""),IFERROR(D6+_xlfn.IFNA(VLOOKUP(G6,$F$37:$G$44,2,FALSE),1.662)+VLOOKUP("DET_STREP",$F$37:$G$44,2,FALSE) - 0.032,""),0)</f>
        <v>0</v>
      </c>
      <c r="L6" s="87">
        <f t="shared" si="1"/>
        <v>-1.49</v>
      </c>
      <c r="M6" s="12" t="s">
        <v>27</v>
      </c>
      <c r="N6" s="11" t="s">
        <v>196</v>
      </c>
      <c r="O6" s="80"/>
      <c r="P6" s="80"/>
      <c r="Q6" s="11" t="str">
        <f t="shared" ref="Q6:Q12" si="3">_xlfn.CONCAT(N6, " + ",  IFERROR(IF(VLOOKUP(O6, $O$14:$P$29, 2, FALSE) &lt;&gt; "",VLOOKUP(O6,$O$14:$P$29,2, FALSE), O6),O6), " + ", IFERROR(IF(VLOOKUP(P6, $O$14:$P$29, 2, FALSE) &lt;&gt; "",VLOOKUP(P6,$O$14:$P$29,2, FALSE), P6),P6))</f>
        <v xml:space="preserve">Core +  + </v>
      </c>
      <c r="R6" s="16"/>
    </row>
    <row r="7" spans="1:18" x14ac:dyDescent="0.25">
      <c r="A7" s="74" t="str">
        <f>IF(OR($C$2="3x8 (3 proteins, 8 solubilty tags)",$C$2="4x6 (4 proteins, 6 solubilty tags)",$C$2= "6x4 (6 proteins, 4 solubilty tags)", $C$2="24x1 (24 proteins, FlexiVarient Screen)", $C$2="30 highest expressing combinations"), A6+1, "")</f>
        <v/>
      </c>
      <c r="B7" s="12" t="s">
        <v>28</v>
      </c>
      <c r="C7" s="133"/>
      <c r="D7" s="133"/>
      <c r="F7" s="12" t="s">
        <v>28</v>
      </c>
      <c r="G7" s="80"/>
      <c r="H7" s="81" t="s">
        <v>188</v>
      </c>
      <c r="I7" s="82" t="str">
        <f>IF($C$2="3x8 (3 proteins, 8 solubilty tags)",C5,IF($C$2="4x6 (4 proteins, 6 solubilty tags)",C5,IF($C$2="6x4 (6 proteins, 4 solubilty tags)",C5,IF(OR($C$2="24x1 (24 proteins, FlexiVarient Screen)", $C$2="30 highest expressing combinations"),C7,""))))</f>
        <v/>
      </c>
      <c r="J7" s="11" t="str">
        <f t="shared" si="0"/>
        <v>_A3</v>
      </c>
      <c r="K7" s="11">
        <f t="shared" si="2"/>
        <v>0</v>
      </c>
      <c r="L7" s="87">
        <f t="shared" si="1"/>
        <v>-1.49</v>
      </c>
      <c r="M7" s="12" t="s">
        <v>29</v>
      </c>
      <c r="N7" s="11" t="s">
        <v>196</v>
      </c>
      <c r="O7" s="80"/>
      <c r="P7" s="80"/>
      <c r="Q7" s="11" t="str">
        <f t="shared" si="3"/>
        <v xml:space="preserve">Core +  + </v>
      </c>
      <c r="R7" s="16"/>
    </row>
    <row r="8" spans="1:18" x14ac:dyDescent="0.25">
      <c r="A8" s="74" t="str">
        <f>IF(OR($C$2="4x6 (4 proteins, 6 solubilty tags)",$C$2= "6x4 (6 proteins, 4 solubilty tags)", $C$2="24x1 (24 proteins, FlexiVarient Screen)", $C$2="30 highest expressing combinations"), A7+1, "")</f>
        <v/>
      </c>
      <c r="B8" s="12" t="s">
        <v>30</v>
      </c>
      <c r="C8" s="133"/>
      <c r="D8" s="133"/>
      <c r="F8" s="12" t="s">
        <v>30</v>
      </c>
      <c r="G8" s="80"/>
      <c r="H8" s="81" t="s">
        <v>188</v>
      </c>
      <c r="I8" s="82" t="str">
        <f>IF($C$2="3x8 (3 proteins, 8 solubilty tags)",C5,IF($C$2="4x6 (4 proteins, 6 solubilty tags)",C5,IF($C$2="6x4 (6 proteins, 4 solubilty tags)",C5,IF(OR($C$2="24x1 (24 proteins, FlexiVarient Screen)", $C$2="30 highest expressing combinations"),C8,""))))</f>
        <v/>
      </c>
      <c r="J8" s="11" t="str">
        <f t="shared" si="0"/>
        <v>_A4</v>
      </c>
      <c r="K8" s="11">
        <f t="shared" si="2"/>
        <v>0</v>
      </c>
      <c r="L8" s="87">
        <f t="shared" si="1"/>
        <v>-1.49</v>
      </c>
      <c r="M8" s="12" t="s">
        <v>31</v>
      </c>
      <c r="N8" s="11" t="s">
        <v>196</v>
      </c>
      <c r="O8" s="80"/>
      <c r="P8" s="80"/>
      <c r="Q8" s="11" t="str">
        <f t="shared" si="3"/>
        <v xml:space="preserve">Core +  + </v>
      </c>
      <c r="R8" s="16"/>
    </row>
    <row r="9" spans="1:18" x14ac:dyDescent="0.25">
      <c r="A9" s="74" t="str">
        <f>IF(OR($C$2= "6x4 (6 proteins, 4 solubilty tags)", $C$2="24x1 (24 proteins, FlexiVarient Screen)", $C$2="30 highest expressing combinations"), A8+1, "")</f>
        <v/>
      </c>
      <c r="B9" s="12" t="s">
        <v>32</v>
      </c>
      <c r="C9" s="133"/>
      <c r="D9" s="133"/>
      <c r="F9" s="12" t="s">
        <v>32</v>
      </c>
      <c r="G9" s="80"/>
      <c r="H9" s="81" t="s">
        <v>188</v>
      </c>
      <c r="I9" s="82" t="str">
        <f>IF($C$2="3x8 (3 proteins, 8 solubilty tags)",C5,IF($C$2="4x6 (4 proteins, 6 solubilty tags)",C5,IF($C$2="6x4 (6 proteins, 4 solubilty tags)",C6,IF(OR($C$2="24x1 (24 proteins, FlexiVarient Screen)", $C$2="30 highest expressing combinations"),C9,""))))</f>
        <v/>
      </c>
      <c r="J9" s="11" t="str">
        <f t="shared" si="0"/>
        <v>_A5</v>
      </c>
      <c r="K9" s="11">
        <f t="shared" si="2"/>
        <v>0</v>
      </c>
      <c r="L9" s="87">
        <f t="shared" si="1"/>
        <v>-1.49</v>
      </c>
      <c r="M9" s="12" t="s">
        <v>33</v>
      </c>
      <c r="N9" s="11" t="s">
        <v>196</v>
      </c>
      <c r="O9" s="80"/>
      <c r="P9" s="80"/>
      <c r="Q9" s="11" t="str">
        <f t="shared" si="3"/>
        <v xml:space="preserve">Core +  + </v>
      </c>
      <c r="R9" s="16"/>
    </row>
    <row r="10" spans="1:18" x14ac:dyDescent="0.25">
      <c r="A10" s="74" t="str">
        <f>IF(OR($C$2= "6x4 (6 proteins, 4 solubilty tags)", $C$2="24x1 (24 proteins, FlexiVarient Screen)", $C$2="30 highest expressing combinations"), A9+1, "")</f>
        <v/>
      </c>
      <c r="B10" s="12" t="s">
        <v>34</v>
      </c>
      <c r="C10" s="133"/>
      <c r="D10" s="133"/>
      <c r="F10" s="12" t="s">
        <v>34</v>
      </c>
      <c r="G10" s="80"/>
      <c r="H10" s="81" t="s">
        <v>188</v>
      </c>
      <c r="I10" s="82" t="str">
        <f>IF($C$2="3x8 (3 proteins, 8 solubilty tags)",C5,IF($C$2="4x6 (4 proteins, 6 solubilty tags)",C5,IF($C$2="6x4 (6 proteins, 4 solubilty tags)",C6,IF(OR($C$2="24x1 (24 proteins, FlexiVarient Screen)", $C$2="30 highest expressing combinations"),C10,""))))</f>
        <v/>
      </c>
      <c r="J10" s="11" t="str">
        <f t="shared" si="0"/>
        <v>_A6</v>
      </c>
      <c r="K10" s="11">
        <f t="shared" si="2"/>
        <v>0</v>
      </c>
      <c r="L10" s="87">
        <f t="shared" si="1"/>
        <v>-1.49</v>
      </c>
      <c r="M10" s="12" t="s">
        <v>35</v>
      </c>
      <c r="N10" s="11" t="s">
        <v>196</v>
      </c>
      <c r="O10" s="80"/>
      <c r="P10" s="80"/>
      <c r="Q10" s="11" t="str">
        <f t="shared" si="3"/>
        <v xml:space="preserve">Core +  + </v>
      </c>
      <c r="R10" s="16"/>
    </row>
    <row r="11" spans="1:18" x14ac:dyDescent="0.25">
      <c r="A11" s="74" t="str">
        <f t="shared" ref="A11:A16" si="4">IF(OR($C$2="24x1 (24 proteins, FlexiVarient Screen)", $C$2="30 highest expressing combinations"), A10+1, "")</f>
        <v/>
      </c>
      <c r="B11" s="12" t="s">
        <v>40</v>
      </c>
      <c r="C11" s="133"/>
      <c r="D11" s="133"/>
      <c r="F11" s="12" t="s">
        <v>40</v>
      </c>
      <c r="G11" s="80"/>
      <c r="H11" s="81" t="s">
        <v>188</v>
      </c>
      <c r="I11" s="82" t="str">
        <f>IF($C$2="3x8 (3 proteins, 8 solubilty tags)",C5,IF($C$2="4x6 (4 proteins, 6 solubilty tags)",C6,IF($C$2="6x4 (6 proteins, 4 solubilty tags)",C6,IF(OR($C$2="24x1 (24 proteins, FlexiVarient Screen)", $C$2="30 highest expressing combinations"),C11,""))))</f>
        <v/>
      </c>
      <c r="J11" s="11" t="str">
        <f t="shared" si="0"/>
        <v>_B1</v>
      </c>
      <c r="K11" s="11">
        <f t="shared" si="2"/>
        <v>0</v>
      </c>
      <c r="L11" s="87">
        <f t="shared" si="1"/>
        <v>-1.49</v>
      </c>
      <c r="M11" s="12" t="s">
        <v>37</v>
      </c>
      <c r="N11" s="11" t="s">
        <v>196</v>
      </c>
      <c r="O11" s="80"/>
      <c r="P11" s="80"/>
      <c r="Q11" s="11" t="str">
        <f t="shared" si="3"/>
        <v xml:space="preserve">Core +  + </v>
      </c>
      <c r="R11" s="16"/>
    </row>
    <row r="12" spans="1:18" x14ac:dyDescent="0.25">
      <c r="A12" s="74" t="str">
        <f t="shared" si="4"/>
        <v/>
      </c>
      <c r="B12" s="12" t="s">
        <v>41</v>
      </c>
      <c r="C12" s="133"/>
      <c r="D12" s="133"/>
      <c r="F12" s="12" t="s">
        <v>41</v>
      </c>
      <c r="G12" s="80"/>
      <c r="H12" s="81" t="s">
        <v>188</v>
      </c>
      <c r="I12" s="82" t="str">
        <f>IF($C$2="3x8 (3 proteins, 8 solubilty tags)",C5,IF($C$2="4x6 (4 proteins, 6 solubilty tags)",C6,IF($C$2="6x4 (6 proteins, 4 solubilty tags)",C6,IF(OR($C$2="24x1 (24 proteins, FlexiVarient Screen)", $C$2="30 highest expressing combinations"),C12,""))))</f>
        <v/>
      </c>
      <c r="J12" s="11" t="str">
        <f t="shared" si="0"/>
        <v>_B2</v>
      </c>
      <c r="K12" s="11">
        <f t="shared" si="2"/>
        <v>0</v>
      </c>
      <c r="L12" s="87">
        <f t="shared" si="1"/>
        <v>-1.49</v>
      </c>
      <c r="M12" s="12" t="s">
        <v>39</v>
      </c>
      <c r="N12" s="11" t="s">
        <v>196</v>
      </c>
      <c r="O12" s="80"/>
      <c r="P12" s="80"/>
      <c r="Q12" s="11" t="str">
        <f t="shared" si="3"/>
        <v xml:space="preserve">Core +  + </v>
      </c>
      <c r="R12" s="16"/>
    </row>
    <row r="13" spans="1:18" x14ac:dyDescent="0.25">
      <c r="A13" s="74" t="str">
        <f t="shared" si="4"/>
        <v/>
      </c>
      <c r="B13" s="12" t="s">
        <v>42</v>
      </c>
      <c r="C13" s="133"/>
      <c r="D13" s="133"/>
      <c r="F13" s="12" t="s">
        <v>42</v>
      </c>
      <c r="G13" s="80"/>
      <c r="H13" s="81" t="s">
        <v>188</v>
      </c>
      <c r="I13" s="82" t="str">
        <f>IF($C$2="3x8 (3 proteins, 8 solubilty tags)",C6,IF($C$2="4x6 (4 proteins, 6 solubilty tags)",C6,IF($C$2="6x4 (6 proteins, 4 solubilty tags)",C7,IF(OR($C$2="24x1 (24 proteins, FlexiVarient Screen)", $C$2="30 highest expressing combinations"),C13,""))))</f>
        <v/>
      </c>
      <c r="J13" s="11" t="str">
        <f t="shared" si="0"/>
        <v>_B3</v>
      </c>
      <c r="K13" s="11">
        <f t="shared" si="2"/>
        <v>0</v>
      </c>
      <c r="L13" s="87">
        <f t="shared" si="1"/>
        <v>-1.49</v>
      </c>
      <c r="N13" s="83"/>
      <c r="O13" s="12" t="s">
        <v>218</v>
      </c>
      <c r="R13" s="16"/>
    </row>
    <row r="14" spans="1:18" x14ac:dyDescent="0.25">
      <c r="A14" s="74" t="str">
        <f t="shared" si="4"/>
        <v/>
      </c>
      <c r="B14" s="12" t="s">
        <v>43</v>
      </c>
      <c r="C14" s="133"/>
      <c r="D14" s="133"/>
      <c r="F14" s="12" t="s">
        <v>43</v>
      </c>
      <c r="G14" s="80"/>
      <c r="H14" s="81" t="s">
        <v>188</v>
      </c>
      <c r="I14" s="82" t="str">
        <f>IF($C$2="3x8 (3 proteins, 8 solubilty tags)",C6,IF($C$2="4x6 (4 proteins, 6 solubilty tags)",C6,IF($C$2="6x4 (6 proteins, 4 solubilty tags)",C7,IF(OR($C$2="24x1 (24 proteins, FlexiVarient Screen)", $C$2="30 highest expressing combinations"),C14,""))))</f>
        <v/>
      </c>
      <c r="J14" s="11" t="str">
        <f t="shared" si="0"/>
        <v>_B4</v>
      </c>
      <c r="K14" s="11">
        <f t="shared" si="2"/>
        <v>0</v>
      </c>
      <c r="L14" s="87">
        <f t="shared" si="1"/>
        <v>-1.49</v>
      </c>
      <c r="M14" s="11"/>
      <c r="N14" s="76"/>
      <c r="O14" s="11" t="s">
        <v>219</v>
      </c>
      <c r="P14" s="80"/>
      <c r="R14" s="16"/>
    </row>
    <row r="15" spans="1:18" x14ac:dyDescent="0.25">
      <c r="A15" s="74" t="str">
        <f t="shared" si="4"/>
        <v/>
      </c>
      <c r="B15" s="12" t="s">
        <v>44</v>
      </c>
      <c r="C15" s="133"/>
      <c r="D15" s="133"/>
      <c r="F15" s="12" t="s">
        <v>44</v>
      </c>
      <c r="G15" s="80"/>
      <c r="H15" s="81" t="s">
        <v>188</v>
      </c>
      <c r="I15" s="82" t="str">
        <f>IF($C$2="3x8 (3 proteins, 8 solubilty tags)",C6,IF($C$2="4x6 (4 proteins, 6 solubilty tags)",C6,IF($C$2="6x4 (6 proteins, 4 solubilty tags)",C7,IF(OR($C$2="24x1 (24 proteins, FlexiVarient Screen)", $C$2="30 highest expressing combinations"),C15,""))))</f>
        <v/>
      </c>
      <c r="J15" s="11" t="str">
        <f t="shared" si="0"/>
        <v>_B5</v>
      </c>
      <c r="K15" s="11">
        <f t="shared" si="2"/>
        <v>0</v>
      </c>
      <c r="L15" s="87">
        <f t="shared" si="1"/>
        <v>-1.49</v>
      </c>
      <c r="M15" s="11"/>
      <c r="O15" s="11" t="s">
        <v>220</v>
      </c>
      <c r="P15" s="80"/>
      <c r="R15" s="16"/>
    </row>
    <row r="16" spans="1:18" x14ac:dyDescent="0.25">
      <c r="A16" s="74" t="str">
        <f t="shared" si="4"/>
        <v/>
      </c>
      <c r="B16" s="7" t="str">
        <f t="shared" ref="B16:B28" si="5">IF(OR($C$2="24x1 (24 proteins, FlexiVarient Screen)", $C$2="30 highest expressing combinations"), "Protein_"&amp;A16, "")</f>
        <v/>
      </c>
      <c r="C16" s="83"/>
      <c r="D16" s="83"/>
      <c r="G16" s="81"/>
      <c r="H16" s="81"/>
      <c r="I16" s="79"/>
      <c r="L16" s="87"/>
      <c r="M16" s="76"/>
      <c r="O16" s="11" t="s">
        <v>221</v>
      </c>
      <c r="P16" s="80"/>
      <c r="R16" s="16"/>
    </row>
    <row r="17" spans="1:18" x14ac:dyDescent="0.25">
      <c r="A17" s="74" t="str">
        <f t="shared" ref="A17:A28" si="6">IF(OR($C$2="24x1 (24 proteins, FlexiVarient Screen)", $C$2="30 highest expressing combinations"), A16+1, "")</f>
        <v/>
      </c>
      <c r="B17" s="7" t="str">
        <f t="shared" si="5"/>
        <v/>
      </c>
      <c r="C17" s="83"/>
      <c r="D17" s="83"/>
      <c r="G17" s="81"/>
      <c r="H17" s="81"/>
      <c r="I17" s="79"/>
      <c r="L17" s="87"/>
      <c r="M17" s="76"/>
      <c r="O17" s="11" t="s">
        <v>222</v>
      </c>
      <c r="P17" s="80"/>
      <c r="R17" s="16"/>
    </row>
    <row r="18" spans="1:18" x14ac:dyDescent="0.25">
      <c r="A18" s="74" t="str">
        <f t="shared" si="6"/>
        <v/>
      </c>
      <c r="B18" s="7" t="str">
        <f t="shared" si="5"/>
        <v/>
      </c>
      <c r="C18" s="83"/>
      <c r="D18" s="83"/>
      <c r="G18" s="81"/>
      <c r="H18" s="81"/>
      <c r="I18" s="79"/>
      <c r="L18" s="87"/>
      <c r="O18" s="11" t="s">
        <v>223</v>
      </c>
      <c r="P18" s="80"/>
      <c r="R18" s="16"/>
    </row>
    <row r="19" spans="1:18" x14ac:dyDescent="0.25">
      <c r="A19" s="74" t="str">
        <f t="shared" si="6"/>
        <v/>
      </c>
      <c r="B19" s="7" t="str">
        <f t="shared" si="5"/>
        <v/>
      </c>
      <c r="C19" s="83"/>
      <c r="D19" s="83"/>
      <c r="G19" s="81"/>
      <c r="H19" s="81"/>
      <c r="I19" s="79"/>
      <c r="L19" s="87"/>
      <c r="O19" s="11" t="s">
        <v>224</v>
      </c>
      <c r="P19" s="80"/>
      <c r="R19" s="16"/>
    </row>
    <row r="20" spans="1:18" x14ac:dyDescent="0.25">
      <c r="A20" s="74" t="str">
        <f t="shared" si="6"/>
        <v/>
      </c>
      <c r="B20" s="7" t="str">
        <f t="shared" si="5"/>
        <v/>
      </c>
      <c r="C20" s="83"/>
      <c r="D20" s="83"/>
      <c r="G20" s="81"/>
      <c r="H20" s="81"/>
      <c r="I20" s="79"/>
      <c r="L20" s="87"/>
      <c r="O20" s="11" t="s">
        <v>225</v>
      </c>
      <c r="P20" s="80"/>
      <c r="R20" s="16"/>
    </row>
    <row r="21" spans="1:18" x14ac:dyDescent="0.25">
      <c r="A21" s="74" t="str">
        <f t="shared" si="6"/>
        <v/>
      </c>
      <c r="B21" s="7" t="str">
        <f t="shared" si="5"/>
        <v/>
      </c>
      <c r="C21" s="83"/>
      <c r="D21" s="83"/>
      <c r="G21" s="81"/>
      <c r="H21" s="81"/>
      <c r="I21" s="79"/>
      <c r="L21" s="87"/>
      <c r="O21" s="11" t="s">
        <v>226</v>
      </c>
      <c r="P21" s="80"/>
      <c r="R21" s="16"/>
    </row>
    <row r="22" spans="1:18" x14ac:dyDescent="0.25">
      <c r="A22" s="74" t="str">
        <f t="shared" si="6"/>
        <v/>
      </c>
      <c r="B22" s="7" t="str">
        <f t="shared" si="5"/>
        <v/>
      </c>
      <c r="C22" s="83"/>
      <c r="D22" s="83"/>
      <c r="G22" s="81"/>
      <c r="H22" s="81"/>
      <c r="I22" s="79"/>
      <c r="L22" s="87"/>
      <c r="O22" s="11" t="s">
        <v>227</v>
      </c>
      <c r="P22" s="80"/>
      <c r="R22" s="16"/>
    </row>
    <row r="23" spans="1:18" x14ac:dyDescent="0.25">
      <c r="A23" s="74" t="str">
        <f t="shared" si="6"/>
        <v/>
      </c>
      <c r="B23" s="7" t="str">
        <f t="shared" si="5"/>
        <v/>
      </c>
      <c r="C23" s="83"/>
      <c r="D23" s="83"/>
      <c r="G23" s="81"/>
      <c r="H23" s="81"/>
      <c r="I23" s="79"/>
      <c r="L23" s="87"/>
      <c r="O23" s="11" t="s">
        <v>228</v>
      </c>
      <c r="P23" s="80"/>
      <c r="R23" s="16"/>
    </row>
    <row r="24" spans="1:18" x14ac:dyDescent="0.25">
      <c r="A24" s="74" t="str">
        <f t="shared" si="6"/>
        <v/>
      </c>
      <c r="B24" s="7" t="str">
        <f t="shared" si="5"/>
        <v/>
      </c>
      <c r="C24" s="83"/>
      <c r="D24" s="83"/>
      <c r="G24" s="81"/>
      <c r="H24" s="81"/>
      <c r="I24" s="79"/>
      <c r="L24" s="87"/>
      <c r="O24" s="11" t="s">
        <v>229</v>
      </c>
      <c r="P24" s="80"/>
      <c r="R24" s="16"/>
    </row>
    <row r="25" spans="1:18" x14ac:dyDescent="0.25">
      <c r="A25" s="74" t="str">
        <f t="shared" si="6"/>
        <v/>
      </c>
      <c r="B25" s="7" t="str">
        <f t="shared" si="5"/>
        <v/>
      </c>
      <c r="C25" s="83"/>
      <c r="D25" s="83"/>
      <c r="G25" s="81"/>
      <c r="H25" s="81"/>
      <c r="I25" s="79"/>
      <c r="L25" s="87"/>
      <c r="O25" s="11" t="s">
        <v>230</v>
      </c>
      <c r="P25" s="80"/>
      <c r="R25" s="16"/>
    </row>
    <row r="26" spans="1:18" x14ac:dyDescent="0.25">
      <c r="A26" s="74" t="str">
        <f t="shared" si="6"/>
        <v/>
      </c>
      <c r="B26" s="7" t="str">
        <f t="shared" si="5"/>
        <v/>
      </c>
      <c r="C26" s="83"/>
      <c r="D26" s="83"/>
      <c r="G26" s="81"/>
      <c r="H26" s="81"/>
      <c r="I26" s="79"/>
      <c r="L26" s="87"/>
      <c r="O26" s="11" t="s">
        <v>231</v>
      </c>
      <c r="P26" s="80"/>
      <c r="R26" s="16"/>
    </row>
    <row r="27" spans="1:18" x14ac:dyDescent="0.25">
      <c r="A27" s="74" t="str">
        <f t="shared" si="6"/>
        <v/>
      </c>
      <c r="B27" s="7" t="str">
        <f t="shared" si="5"/>
        <v/>
      </c>
      <c r="C27" s="83"/>
      <c r="D27" s="83"/>
      <c r="G27" s="81"/>
      <c r="H27" s="81"/>
      <c r="I27" s="79"/>
      <c r="L27" s="87"/>
      <c r="O27" s="11" t="s">
        <v>232</v>
      </c>
      <c r="P27" s="80"/>
      <c r="R27" s="16"/>
    </row>
    <row r="28" spans="1:18" x14ac:dyDescent="0.25">
      <c r="A28" s="74" t="str">
        <f t="shared" si="6"/>
        <v/>
      </c>
      <c r="B28" s="7" t="str">
        <f t="shared" si="5"/>
        <v/>
      </c>
      <c r="C28" s="83"/>
      <c r="D28" s="83"/>
      <c r="G28" s="81"/>
      <c r="H28" s="81"/>
      <c r="I28" s="79"/>
      <c r="L28" s="87"/>
      <c r="N28" s="83"/>
      <c r="O28" s="11" t="s">
        <v>233</v>
      </c>
      <c r="P28" s="80"/>
      <c r="R28" s="16"/>
    </row>
    <row r="29" spans="1:18" x14ac:dyDescent="0.25">
      <c r="A29" s="74"/>
      <c r="C29" s="83"/>
      <c r="D29" s="83"/>
      <c r="G29" s="81"/>
      <c r="H29" s="81"/>
      <c r="I29" s="79"/>
      <c r="L29" s="87"/>
      <c r="N29" s="83"/>
      <c r="O29" s="11" t="s">
        <v>234</v>
      </c>
      <c r="P29" s="80"/>
      <c r="R29" s="16"/>
    </row>
    <row r="30" spans="1:18" ht="16.5" thickBot="1" x14ac:dyDescent="0.3">
      <c r="A30" s="89"/>
      <c r="B30" s="90"/>
      <c r="C30" s="91"/>
      <c r="D30" s="90"/>
      <c r="E30" s="90"/>
      <c r="F30" s="91"/>
      <c r="G30" s="91"/>
      <c r="H30" s="91"/>
      <c r="I30" s="91"/>
      <c r="J30" s="92"/>
      <c r="K30" s="92"/>
      <c r="L30" s="91"/>
      <c r="M30" s="91"/>
      <c r="N30" s="91"/>
      <c r="O30" s="92"/>
      <c r="P30" s="92"/>
      <c r="Q30" s="92"/>
      <c r="R30" s="93"/>
    </row>
    <row r="31" spans="1:18" x14ac:dyDescent="0.25">
      <c r="L31" s="76"/>
      <c r="Q31" s="76"/>
    </row>
    <row r="32" spans="1:18" x14ac:dyDescent="0.25">
      <c r="D32" s="11"/>
      <c r="E32" s="11"/>
      <c r="F32" s="11"/>
      <c r="G32" s="11"/>
      <c r="H32" s="11"/>
      <c r="K32" s="76"/>
      <c r="L32" s="76"/>
      <c r="Q32" s="76"/>
    </row>
    <row r="33" spans="1:17" x14ac:dyDescent="0.25">
      <c r="A33" s="79"/>
      <c r="B33" s="79"/>
      <c r="C33" s="79"/>
      <c r="D33" s="87"/>
      <c r="E33" s="87"/>
      <c r="F33" s="87"/>
      <c r="G33" s="87"/>
      <c r="H33" s="87"/>
      <c r="I33" s="84"/>
      <c r="J33" s="87"/>
      <c r="K33" s="85"/>
      <c r="L33" s="85"/>
      <c r="M33" s="84"/>
      <c r="Q33" s="76"/>
    </row>
    <row r="34" spans="1:17" x14ac:dyDescent="0.25">
      <c r="A34" s="79"/>
      <c r="B34" s="79"/>
      <c r="C34" s="79"/>
      <c r="D34" s="87"/>
      <c r="E34" s="87"/>
      <c r="F34" s="87"/>
      <c r="G34" s="87"/>
      <c r="H34" s="87"/>
      <c r="I34" s="84"/>
      <c r="J34" s="87"/>
      <c r="K34" s="87"/>
      <c r="L34" s="87"/>
      <c r="M34" s="87" t="s">
        <v>209</v>
      </c>
    </row>
    <row r="35" spans="1:17" s="65" customFormat="1" x14ac:dyDescent="0.25">
      <c r="A35" s="79"/>
      <c r="B35" s="79"/>
      <c r="C35" s="79"/>
      <c r="D35" s="79"/>
      <c r="E35" s="79"/>
      <c r="F35" s="84"/>
      <c r="G35" s="84"/>
      <c r="H35" s="84"/>
      <c r="I35" s="84"/>
      <c r="J35" s="87"/>
      <c r="K35" s="87"/>
      <c r="L35" s="87"/>
      <c r="M35" s="87" t="s">
        <v>210</v>
      </c>
    </row>
    <row r="36" spans="1:17" s="65" customFormat="1" x14ac:dyDescent="0.25">
      <c r="A36" s="79"/>
      <c r="B36" s="79"/>
      <c r="C36" s="139" t="s">
        <v>182</v>
      </c>
      <c r="D36" s="139"/>
      <c r="E36" s="79"/>
      <c r="F36" s="84" t="s">
        <v>56</v>
      </c>
      <c r="G36" s="85" t="s">
        <v>18</v>
      </c>
      <c r="H36" s="84" t="s">
        <v>57</v>
      </c>
      <c r="I36" s="86"/>
      <c r="J36" s="87"/>
      <c r="K36" s="87"/>
      <c r="L36" s="87"/>
      <c r="M36" s="87" t="s">
        <v>211</v>
      </c>
    </row>
    <row r="37" spans="1:17" s="65" customFormat="1" x14ac:dyDescent="0.25">
      <c r="A37" s="79"/>
      <c r="B37" s="79"/>
      <c r="C37" s="139" t="s">
        <v>183</v>
      </c>
      <c r="D37" s="139"/>
      <c r="E37" s="79"/>
      <c r="F37" s="87" t="s">
        <v>58</v>
      </c>
      <c r="G37" s="88">
        <v>6.6230000000000002</v>
      </c>
      <c r="H37" s="88">
        <f>-(G37-0.172)</f>
        <v>-6.4510000000000005</v>
      </c>
      <c r="I37" s="88"/>
      <c r="J37" s="87">
        <f>SUM(G37:H37)</f>
        <v>0.17199999999999971</v>
      </c>
      <c r="K37" s="87"/>
      <c r="L37" s="87"/>
      <c r="M37" s="87" t="s">
        <v>208</v>
      </c>
    </row>
    <row r="38" spans="1:17" s="65" customFormat="1" x14ac:dyDescent="0.25">
      <c r="A38" s="79"/>
      <c r="B38" s="79"/>
      <c r="C38" s="139" t="s">
        <v>184</v>
      </c>
      <c r="D38" s="139"/>
      <c r="E38" s="79"/>
      <c r="F38" s="87" t="s">
        <v>59</v>
      </c>
      <c r="G38" s="88">
        <v>12.73</v>
      </c>
      <c r="H38" s="88">
        <f t="shared" ref="H38:H43" si="7">-(G38-0.172)</f>
        <v>-12.558</v>
      </c>
      <c r="I38" s="88"/>
      <c r="J38" s="87">
        <f t="shared" ref="J38:J43" si="8">SUM(G38:H38)</f>
        <v>0.1720000000000006</v>
      </c>
      <c r="K38" s="87"/>
      <c r="L38" s="87"/>
      <c r="M38" s="87" t="s">
        <v>212</v>
      </c>
    </row>
    <row r="39" spans="1:17" s="65" customFormat="1" x14ac:dyDescent="0.25">
      <c r="A39" s="79"/>
      <c r="B39" s="79"/>
      <c r="C39" s="139" t="s">
        <v>185</v>
      </c>
      <c r="D39" s="139"/>
      <c r="E39" s="79"/>
      <c r="F39" s="87" t="s">
        <v>60</v>
      </c>
      <c r="G39" s="88">
        <v>10.34</v>
      </c>
      <c r="H39" s="88">
        <f t="shared" si="7"/>
        <v>-10.167999999999999</v>
      </c>
      <c r="I39" s="88"/>
      <c r="J39" s="87">
        <f t="shared" si="8"/>
        <v>0.1720000000000006</v>
      </c>
      <c r="K39" s="87"/>
      <c r="L39" s="87"/>
      <c r="M39" s="87" t="s">
        <v>213</v>
      </c>
      <c r="N39" s="140"/>
      <c r="O39" s="140"/>
      <c r="P39" s="140"/>
    </row>
    <row r="40" spans="1:17" s="65" customFormat="1" x14ac:dyDescent="0.25">
      <c r="A40" s="79"/>
      <c r="B40" s="79"/>
      <c r="C40" s="139" t="s">
        <v>186</v>
      </c>
      <c r="D40" s="139"/>
      <c r="E40" s="79"/>
      <c r="F40" s="87" t="s">
        <v>61</v>
      </c>
      <c r="G40" s="88">
        <v>14.481</v>
      </c>
      <c r="H40" s="88">
        <f t="shared" si="7"/>
        <v>-14.308999999999999</v>
      </c>
      <c r="I40" s="88"/>
      <c r="J40" s="87">
        <f t="shared" si="8"/>
        <v>0.1720000000000006</v>
      </c>
      <c r="K40" s="87"/>
      <c r="L40" s="87"/>
      <c r="M40" s="97" t="s">
        <v>214</v>
      </c>
      <c r="N40" s="140"/>
      <c r="O40" s="140"/>
      <c r="P40" s="140"/>
    </row>
    <row r="41" spans="1:17" s="65" customFormat="1" x14ac:dyDescent="0.25">
      <c r="A41" s="79"/>
      <c r="B41" s="79"/>
      <c r="C41" s="139" t="s">
        <v>194</v>
      </c>
      <c r="D41" s="139"/>
      <c r="E41" s="79"/>
      <c r="F41" s="87" t="s">
        <v>62</v>
      </c>
      <c r="G41" s="88">
        <v>16.010000000000002</v>
      </c>
      <c r="H41" s="88">
        <f t="shared" si="7"/>
        <v>-15.838000000000001</v>
      </c>
      <c r="I41" s="88"/>
      <c r="J41" s="87">
        <f t="shared" si="8"/>
        <v>0.1720000000000006</v>
      </c>
      <c r="K41" s="87"/>
      <c r="L41" s="87"/>
      <c r="M41" s="97" t="s">
        <v>215</v>
      </c>
      <c r="N41" s="140"/>
      <c r="O41" s="140"/>
      <c r="P41" s="140"/>
    </row>
    <row r="42" spans="1:17" s="65" customFormat="1" x14ac:dyDescent="0.25">
      <c r="A42" s="79"/>
      <c r="B42" s="79"/>
      <c r="C42" s="79"/>
      <c r="D42" s="79"/>
      <c r="E42" s="79"/>
      <c r="F42" s="87" t="s">
        <v>63</v>
      </c>
      <c r="G42" s="88">
        <v>14.31</v>
      </c>
      <c r="H42" s="88">
        <f t="shared" si="7"/>
        <v>-14.138</v>
      </c>
      <c r="I42" s="88"/>
      <c r="J42" s="87">
        <f t="shared" si="8"/>
        <v>0.1720000000000006</v>
      </c>
      <c r="K42" s="87"/>
      <c r="L42" s="87"/>
      <c r="M42" s="97" t="s">
        <v>216</v>
      </c>
      <c r="N42" s="64"/>
    </row>
    <row r="43" spans="1:17" s="65" customFormat="1" x14ac:dyDescent="0.25">
      <c r="A43" s="79"/>
      <c r="B43" s="79"/>
      <c r="C43" s="79"/>
      <c r="D43" s="79"/>
      <c r="E43" s="79"/>
      <c r="F43" s="87" t="s">
        <v>64</v>
      </c>
      <c r="G43" s="88">
        <v>19.559999999999999</v>
      </c>
      <c r="H43" s="88">
        <f t="shared" si="7"/>
        <v>-19.387999999999998</v>
      </c>
      <c r="I43" s="88"/>
      <c r="J43" s="87">
        <f t="shared" si="8"/>
        <v>0.1720000000000006</v>
      </c>
      <c r="K43" s="87"/>
      <c r="L43" s="87"/>
      <c r="M43" s="97" t="s">
        <v>217</v>
      </c>
      <c r="N43" s="64"/>
    </row>
    <row r="44" spans="1:17" s="65" customFormat="1" x14ac:dyDescent="0.25">
      <c r="A44" s="79"/>
      <c r="B44" s="79"/>
      <c r="C44" s="79"/>
      <c r="D44" s="79"/>
      <c r="E44" s="79"/>
      <c r="F44" s="87" t="s">
        <v>65</v>
      </c>
      <c r="G44" s="88">
        <v>6.24</v>
      </c>
      <c r="H44" s="88">
        <v>0</v>
      </c>
      <c r="I44" s="88"/>
      <c r="J44" s="87"/>
      <c r="K44" s="87"/>
      <c r="L44" s="87"/>
      <c r="M44" s="87" t="s">
        <v>219</v>
      </c>
      <c r="N44" s="64"/>
    </row>
    <row r="45" spans="1:17" s="65" customFormat="1" x14ac:dyDescent="0.25">
      <c r="A45" s="79"/>
      <c r="B45" s="79"/>
      <c r="C45" s="79"/>
      <c r="D45" s="79"/>
      <c r="E45" s="79"/>
      <c r="F45" s="84"/>
      <c r="G45" s="84"/>
      <c r="H45" s="95"/>
      <c r="I45" s="84"/>
      <c r="J45" s="87"/>
      <c r="K45" s="87"/>
      <c r="L45" s="87"/>
      <c r="M45" s="87" t="s">
        <v>220</v>
      </c>
      <c r="N45" s="64"/>
    </row>
    <row r="46" spans="1:17" s="65" customFormat="1" x14ac:dyDescent="0.25">
      <c r="A46" s="79"/>
      <c r="B46" s="79"/>
      <c r="C46" s="79"/>
      <c r="D46" s="79"/>
      <c r="E46" s="79"/>
      <c r="F46" s="84" t="s">
        <v>188</v>
      </c>
      <c r="G46" s="84"/>
      <c r="H46" s="84"/>
      <c r="I46" s="84"/>
      <c r="J46" s="87"/>
      <c r="K46" s="87"/>
      <c r="L46" s="87"/>
      <c r="M46" s="87" t="s">
        <v>221</v>
      </c>
      <c r="N46" s="64"/>
    </row>
    <row r="47" spans="1:17" s="65" customFormat="1" x14ac:dyDescent="0.25">
      <c r="A47" s="79"/>
      <c r="B47" s="79"/>
      <c r="C47" s="79"/>
      <c r="D47" s="79"/>
      <c r="E47" s="79"/>
      <c r="F47" s="84" t="s">
        <v>189</v>
      </c>
      <c r="G47" s="84"/>
      <c r="H47" s="84"/>
      <c r="I47" s="84"/>
      <c r="J47" s="87"/>
      <c r="K47" s="87"/>
      <c r="L47" s="87"/>
      <c r="M47" s="87" t="s">
        <v>222</v>
      </c>
      <c r="N47" s="64"/>
    </row>
    <row r="48" spans="1:17" s="65" customFormat="1" x14ac:dyDescent="0.25">
      <c r="A48" s="79"/>
      <c r="B48" s="79"/>
      <c r="C48" s="79"/>
      <c r="D48" s="79"/>
      <c r="E48" s="79"/>
      <c r="F48" s="87"/>
      <c r="G48" s="87"/>
      <c r="H48" s="87"/>
      <c r="I48" s="84"/>
      <c r="J48" s="87"/>
      <c r="K48" s="87"/>
      <c r="L48" s="87"/>
      <c r="M48" s="87" t="s">
        <v>223</v>
      </c>
      <c r="N48" s="64"/>
    </row>
    <row r="49" spans="1:14" s="65" customFormat="1" x14ac:dyDescent="0.25">
      <c r="A49" s="79"/>
      <c r="B49" s="79"/>
      <c r="C49" s="79"/>
      <c r="D49" s="79"/>
      <c r="E49" s="79"/>
      <c r="F49" s="84"/>
      <c r="G49" s="84"/>
      <c r="H49" s="84"/>
      <c r="I49" s="84"/>
      <c r="J49" s="87"/>
      <c r="K49" s="87"/>
      <c r="L49" s="87"/>
      <c r="M49" s="87" t="s">
        <v>224</v>
      </c>
      <c r="N49" s="64"/>
    </row>
    <row r="50" spans="1:14" s="65" customFormat="1" x14ac:dyDescent="0.25">
      <c r="A50" s="79"/>
      <c r="B50" s="79"/>
      <c r="C50" s="79"/>
      <c r="D50" s="79"/>
      <c r="E50" s="79"/>
      <c r="F50" s="84"/>
      <c r="G50" s="84"/>
      <c r="H50" s="84"/>
      <c r="I50" s="84"/>
      <c r="J50" s="87"/>
      <c r="K50" s="87"/>
      <c r="L50" s="87"/>
      <c r="M50" s="87" t="s">
        <v>225</v>
      </c>
      <c r="N50" s="64"/>
    </row>
    <row r="51" spans="1:14" s="65" customFormat="1" x14ac:dyDescent="0.25">
      <c r="A51" s="79"/>
      <c r="B51" s="79"/>
      <c r="C51" s="79"/>
      <c r="D51" s="79"/>
      <c r="E51" s="79"/>
      <c r="F51" s="84"/>
      <c r="G51" s="84"/>
      <c r="H51" s="84"/>
      <c r="I51" s="84"/>
      <c r="J51" s="87"/>
      <c r="K51" s="87"/>
      <c r="L51" s="87"/>
      <c r="M51" s="87" t="s">
        <v>226</v>
      </c>
      <c r="N51" s="64"/>
    </row>
    <row r="52" spans="1:14" s="65" customFormat="1" x14ac:dyDescent="0.25">
      <c r="A52" s="79"/>
      <c r="B52" s="79"/>
      <c r="C52" s="79"/>
      <c r="D52" s="79"/>
      <c r="E52" s="79"/>
      <c r="F52" s="84"/>
      <c r="G52" s="84"/>
      <c r="H52" s="84"/>
      <c r="I52" s="84"/>
      <c r="J52" s="87"/>
      <c r="K52" s="87"/>
      <c r="L52" s="87"/>
      <c r="M52" s="87" t="s">
        <v>227</v>
      </c>
      <c r="N52" s="64"/>
    </row>
    <row r="53" spans="1:14" x14ac:dyDescent="0.25">
      <c r="A53" s="79"/>
      <c r="B53" s="79"/>
      <c r="C53" s="79"/>
      <c r="D53" s="79"/>
      <c r="E53" s="79"/>
      <c r="F53" s="84"/>
      <c r="G53" s="84"/>
      <c r="H53" s="84"/>
      <c r="I53" s="84"/>
      <c r="J53" s="87"/>
      <c r="K53" s="87"/>
      <c r="L53" s="87"/>
      <c r="M53" s="87" t="s">
        <v>228</v>
      </c>
    </row>
    <row r="54" spans="1:14" x14ac:dyDescent="0.25">
      <c r="A54" s="79"/>
      <c r="B54" s="79"/>
      <c r="C54" s="79"/>
      <c r="D54" s="79"/>
      <c r="E54" s="79"/>
      <c r="F54" s="84"/>
      <c r="G54" s="84"/>
      <c r="H54" s="84"/>
      <c r="I54" s="84"/>
      <c r="J54" s="87"/>
      <c r="K54" s="87"/>
      <c r="L54" s="87"/>
      <c r="M54" s="87" t="s">
        <v>229</v>
      </c>
    </row>
    <row r="55" spans="1:14" x14ac:dyDescent="0.25">
      <c r="A55" s="79"/>
      <c r="B55" s="79"/>
      <c r="C55" s="79"/>
      <c r="D55" s="79"/>
      <c r="E55" s="79"/>
      <c r="F55" s="84"/>
      <c r="G55" s="84"/>
      <c r="H55" s="84"/>
      <c r="I55" s="84"/>
      <c r="J55" s="87"/>
      <c r="K55" s="87"/>
      <c r="L55" s="87"/>
      <c r="M55" s="87" t="s">
        <v>230</v>
      </c>
    </row>
    <row r="56" spans="1:14" x14ac:dyDescent="0.25">
      <c r="A56" s="79"/>
      <c r="B56" s="79"/>
      <c r="C56" s="79"/>
      <c r="D56" s="79"/>
      <c r="E56" s="79"/>
      <c r="F56" s="84"/>
      <c r="G56" s="84"/>
      <c r="H56" s="84"/>
      <c r="I56" s="84"/>
      <c r="J56" s="87"/>
      <c r="K56" s="87"/>
      <c r="L56" s="87"/>
      <c r="M56" s="87" t="s">
        <v>231</v>
      </c>
    </row>
    <row r="57" spans="1:14" x14ac:dyDescent="0.25">
      <c r="A57" s="66"/>
      <c r="B57" s="66"/>
      <c r="C57" s="66"/>
      <c r="D57" s="66"/>
      <c r="E57" s="66"/>
      <c r="F57" s="64"/>
      <c r="G57" s="64"/>
      <c r="H57" s="64"/>
      <c r="I57" s="64"/>
      <c r="J57" s="65"/>
      <c r="K57" s="65"/>
      <c r="M57" s="87" t="s">
        <v>232</v>
      </c>
    </row>
    <row r="58" spans="1:14" x14ac:dyDescent="0.25">
      <c r="A58" s="66"/>
      <c r="B58" s="66"/>
      <c r="C58" s="66"/>
      <c r="D58" s="66"/>
      <c r="E58" s="66"/>
      <c r="F58" s="64"/>
      <c r="G58" s="64"/>
      <c r="H58" s="64"/>
      <c r="I58" s="64"/>
      <c r="J58" s="65"/>
      <c r="K58" s="65"/>
      <c r="M58" s="87" t="s">
        <v>233</v>
      </c>
    </row>
    <row r="59" spans="1:14" x14ac:dyDescent="0.25">
      <c r="A59" s="66"/>
      <c r="B59" s="66"/>
      <c r="C59" s="66"/>
      <c r="D59" s="66"/>
      <c r="E59" s="66"/>
      <c r="F59" s="64"/>
      <c r="G59" s="64"/>
      <c r="H59" s="64"/>
      <c r="I59" s="64"/>
      <c r="J59" s="65"/>
      <c r="K59" s="65"/>
      <c r="M59" s="87" t="s">
        <v>234</v>
      </c>
    </row>
    <row r="60" spans="1:14" x14ac:dyDescent="0.25">
      <c r="A60" s="66"/>
      <c r="B60" s="66"/>
      <c r="C60" s="66"/>
      <c r="D60" s="66"/>
      <c r="E60" s="66"/>
      <c r="F60" s="64"/>
      <c r="G60" s="64"/>
      <c r="H60" s="64"/>
      <c r="I60" s="64"/>
      <c r="J60" s="65"/>
      <c r="K60" s="65"/>
    </row>
    <row r="61" spans="1:14" x14ac:dyDescent="0.25">
      <c r="A61" s="66"/>
      <c r="B61" s="66"/>
      <c r="C61" s="66"/>
      <c r="D61" s="66"/>
      <c r="E61" s="66"/>
      <c r="F61" s="64"/>
      <c r="G61" s="64"/>
      <c r="H61" s="64"/>
      <c r="I61" s="64"/>
      <c r="J61" s="65"/>
      <c r="K61" s="65"/>
    </row>
    <row r="62" spans="1:14" x14ac:dyDescent="0.25">
      <c r="A62" s="66"/>
      <c r="B62" s="66"/>
      <c r="C62" s="66"/>
      <c r="D62" s="66"/>
      <c r="E62" s="66"/>
      <c r="F62" s="64"/>
      <c r="G62" s="64"/>
      <c r="H62" s="64"/>
      <c r="I62" s="64"/>
      <c r="J62" s="65"/>
      <c r="K62" s="65"/>
    </row>
    <row r="63" spans="1:14" x14ac:dyDescent="0.25">
      <c r="A63" s="66"/>
      <c r="B63" s="66"/>
      <c r="C63" s="66"/>
      <c r="D63" s="66"/>
      <c r="E63" s="66"/>
      <c r="F63" s="64"/>
      <c r="G63" s="64"/>
      <c r="H63" s="64"/>
      <c r="I63" s="64"/>
      <c r="J63" s="65"/>
      <c r="K63" s="65"/>
    </row>
    <row r="64" spans="1:14" x14ac:dyDescent="0.25">
      <c r="A64" s="66"/>
      <c r="B64" s="66"/>
      <c r="C64" s="66"/>
      <c r="D64" s="66"/>
      <c r="E64" s="66"/>
      <c r="F64" s="64"/>
      <c r="G64" s="64"/>
      <c r="H64" s="64"/>
      <c r="I64" s="64"/>
      <c r="J64" s="65"/>
      <c r="K64" s="65"/>
    </row>
    <row r="65" spans="1:11" x14ac:dyDescent="0.25">
      <c r="A65" s="66"/>
      <c r="B65" s="66"/>
      <c r="C65" s="66"/>
      <c r="D65" s="66"/>
      <c r="E65" s="66"/>
      <c r="F65" s="64"/>
      <c r="G65" s="64"/>
      <c r="H65" s="64"/>
      <c r="I65" s="64"/>
      <c r="J65" s="65"/>
      <c r="K65" s="65"/>
    </row>
    <row r="66" spans="1:11" x14ac:dyDescent="0.25">
      <c r="A66" s="66"/>
      <c r="B66" s="66"/>
      <c r="C66" s="66"/>
      <c r="D66" s="66"/>
      <c r="E66" s="66"/>
      <c r="F66" s="64"/>
      <c r="G66" s="64"/>
      <c r="H66" s="64"/>
      <c r="I66" s="64"/>
      <c r="J66" s="65"/>
      <c r="K66" s="65"/>
    </row>
    <row r="67" spans="1:11" x14ac:dyDescent="0.25">
      <c r="F67" s="64"/>
    </row>
    <row r="68" spans="1:11" x14ac:dyDescent="0.25">
      <c r="F68" s="64"/>
    </row>
    <row r="69" spans="1:11" x14ac:dyDescent="0.25">
      <c r="F69" s="64"/>
    </row>
    <row r="70" spans="1:11" x14ac:dyDescent="0.25">
      <c r="F70" s="64"/>
    </row>
    <row r="71" spans="1:11" x14ac:dyDescent="0.25">
      <c r="F71" s="64"/>
      <c r="G71" s="64"/>
    </row>
    <row r="72" spans="1:11" x14ac:dyDescent="0.25">
      <c r="F72" s="64"/>
      <c r="G72" s="64"/>
    </row>
    <row r="104" spans="6:7" x14ac:dyDescent="0.25">
      <c r="F104" s="11"/>
      <c r="G104" s="11"/>
    </row>
    <row r="105" spans="6:7" x14ac:dyDescent="0.25">
      <c r="F105" s="11"/>
      <c r="G105" s="11"/>
    </row>
    <row r="106" spans="6:7" x14ac:dyDescent="0.25">
      <c r="F106" s="11"/>
      <c r="G106" s="11"/>
    </row>
    <row r="107" spans="6:7" x14ac:dyDescent="0.25">
      <c r="F107" s="11"/>
      <c r="G107" s="11"/>
    </row>
    <row r="108" spans="6:7" x14ac:dyDescent="0.25">
      <c r="F108" s="11"/>
      <c r="G108" s="11"/>
    </row>
    <row r="109" spans="6:7" x14ac:dyDescent="0.25">
      <c r="F109" s="11"/>
      <c r="G109" s="11"/>
    </row>
    <row r="110" spans="6:7" x14ac:dyDescent="0.25">
      <c r="F110" s="11"/>
      <c r="G110" s="11"/>
    </row>
    <row r="111" spans="6:7" x14ac:dyDescent="0.25">
      <c r="F111" s="11"/>
      <c r="G111" s="11"/>
    </row>
    <row r="112" spans="6:7" x14ac:dyDescent="0.25">
      <c r="F112" s="11"/>
      <c r="G112" s="11"/>
    </row>
    <row r="113" spans="6:7" x14ac:dyDescent="0.25">
      <c r="F113" s="11"/>
      <c r="G113" s="11"/>
    </row>
    <row r="114" spans="6:7" x14ac:dyDescent="0.25">
      <c r="F114" s="11"/>
      <c r="G114" s="11"/>
    </row>
    <row r="115" spans="6:7" x14ac:dyDescent="0.25">
      <c r="F115" s="11"/>
      <c r="G115" s="11"/>
    </row>
    <row r="116" spans="6:7" x14ac:dyDescent="0.25">
      <c r="F116" s="11"/>
      <c r="G116" s="11"/>
    </row>
    <row r="117" spans="6:7" x14ac:dyDescent="0.25">
      <c r="F117" s="11"/>
      <c r="G117" s="11"/>
    </row>
    <row r="118" spans="6:7" x14ac:dyDescent="0.25">
      <c r="F118" s="11"/>
      <c r="G118" s="11"/>
    </row>
    <row r="119" spans="6:7" x14ac:dyDescent="0.25">
      <c r="F119" s="11"/>
      <c r="G119" s="11"/>
    </row>
    <row r="120" spans="6:7" x14ac:dyDescent="0.25">
      <c r="F120" s="11"/>
      <c r="G120" s="11"/>
    </row>
    <row r="121" spans="6:7" x14ac:dyDescent="0.25">
      <c r="F121" s="11"/>
      <c r="G121" s="11"/>
    </row>
    <row r="122" spans="6:7" x14ac:dyDescent="0.25">
      <c r="F122" s="11"/>
      <c r="G122" s="11"/>
    </row>
    <row r="123" spans="6:7" x14ac:dyDescent="0.25">
      <c r="F123" s="11"/>
      <c r="G123" s="11"/>
    </row>
    <row r="124" spans="6:7" x14ac:dyDescent="0.25">
      <c r="F124" s="11"/>
      <c r="G124" s="11"/>
    </row>
    <row r="125" spans="6:7" x14ac:dyDescent="0.25">
      <c r="F125" s="11"/>
      <c r="G125" s="11"/>
    </row>
    <row r="126" spans="6:7" x14ac:dyDescent="0.25">
      <c r="F126" s="11"/>
      <c r="G126" s="11"/>
    </row>
    <row r="127" spans="6:7" x14ac:dyDescent="0.25">
      <c r="F127" s="11"/>
      <c r="G127" s="11"/>
    </row>
    <row r="128" spans="6:7" x14ac:dyDescent="0.25">
      <c r="F128" s="11"/>
      <c r="G128" s="11"/>
    </row>
    <row r="129" spans="6:7" x14ac:dyDescent="0.25">
      <c r="F129" s="11"/>
      <c r="G129" s="11"/>
    </row>
    <row r="130" spans="6:7" x14ac:dyDescent="0.25">
      <c r="F130" s="11"/>
      <c r="G130" s="11"/>
    </row>
    <row r="131" spans="6:7" x14ac:dyDescent="0.25">
      <c r="F131" s="11"/>
      <c r="G131" s="11"/>
    </row>
    <row r="132" spans="6:7" x14ac:dyDescent="0.25">
      <c r="F132" s="11"/>
      <c r="G132" s="11"/>
    </row>
    <row r="133" spans="6:7" x14ac:dyDescent="0.25">
      <c r="F133" s="11"/>
      <c r="G133" s="11"/>
    </row>
    <row r="134" spans="6:7" x14ac:dyDescent="0.25">
      <c r="F134" s="11"/>
      <c r="G134" s="11"/>
    </row>
    <row r="135" spans="6:7" x14ac:dyDescent="0.25">
      <c r="F135" s="11"/>
      <c r="G135" s="11"/>
    </row>
    <row r="136" spans="6:7" x14ac:dyDescent="0.25">
      <c r="F136" s="11"/>
      <c r="G136" s="11"/>
    </row>
  </sheetData>
  <sheetProtection formatCells="0" formatColumns="0" formatRows="0" insertColumns="0" insertRows="0" insertHyperlinks="0" deleteColumns="0" deleteRows="0" sort="0" autoFilter="0" pivotTables="0"/>
  <protectedRanges>
    <protectedRange sqref="I5:I29 C16:C29" name="Range1_1"/>
    <protectedRange sqref="G5:G29" name="Range1_2_1"/>
    <protectedRange sqref="D17 D20 D23 D26" name="Range1_1_1_1"/>
    <protectedRange sqref="D18 D21 D24 D27" name="Range1_1_2_1"/>
    <protectedRange sqref="D16 D19 D22 D25 D28:D29" name="Range1_1_3_1"/>
    <protectedRange sqref="C5:C15" name="Range1_1_1"/>
    <protectedRange sqref="O5:P12" name="Range1_2_1_1"/>
    <protectedRange sqref="D5:D15" name="Range1_1_1_1_2"/>
  </protectedRanges>
  <mergeCells count="8">
    <mergeCell ref="C2:D2"/>
    <mergeCell ref="C40:D40"/>
    <mergeCell ref="C41:D41"/>
    <mergeCell ref="N39:P41"/>
    <mergeCell ref="C36:D36"/>
    <mergeCell ref="C37:D37"/>
    <mergeCell ref="C38:D38"/>
    <mergeCell ref="C39:D39"/>
  </mergeCells>
  <phoneticPr fontId="20" type="noConversion"/>
  <conditionalFormatting sqref="H5:H29">
    <cfRule type="cellIs" dxfId="28" priority="27" operator="equal">
      <formula>"No"</formula>
    </cfRule>
    <cfRule type="cellIs" dxfId="27" priority="28" operator="equal">
      <formula>"Yes"</formula>
    </cfRule>
  </conditionalFormatting>
  <conditionalFormatting sqref="J5:J15">
    <cfRule type="expression" dxfId="26" priority="3">
      <formula>$C$2=$C$37</formula>
    </cfRule>
    <cfRule type="expression" dxfId="25" priority="7">
      <formula>$C$2=$C$38</formula>
    </cfRule>
    <cfRule type="expression" dxfId="24" priority="12">
      <formula>$C$2=$C$39</formula>
    </cfRule>
    <cfRule type="expression" dxfId="23" priority="26">
      <formula>$C$2=$C$40</formula>
    </cfRule>
  </conditionalFormatting>
  <conditionalFormatting sqref="J16">
    <cfRule type="expression" dxfId="22" priority="6">
      <formula>$C$2=$C$38</formula>
    </cfRule>
    <cfRule type="expression" dxfId="21" priority="11">
      <formula>$C$2=$C$39</formula>
    </cfRule>
    <cfRule type="expression" dxfId="20" priority="25">
      <formula>$C$2=$C$40</formula>
    </cfRule>
  </conditionalFormatting>
  <conditionalFormatting sqref="J16:J20">
    <cfRule type="expression" dxfId="19" priority="2">
      <formula>$C$2=$C$37</formula>
    </cfRule>
  </conditionalFormatting>
  <conditionalFormatting sqref="J17">
    <cfRule type="expression" dxfId="18" priority="24">
      <formula>$C$2=$C$40</formula>
    </cfRule>
  </conditionalFormatting>
  <conditionalFormatting sqref="J17:J20">
    <cfRule type="expression" dxfId="17" priority="10">
      <formula>$C$2=$C$39</formula>
    </cfRule>
  </conditionalFormatting>
  <conditionalFormatting sqref="J17:J22">
    <cfRule type="expression" dxfId="16" priority="5">
      <formula>$C$2=$C$38</formula>
    </cfRule>
  </conditionalFormatting>
  <conditionalFormatting sqref="J18">
    <cfRule type="expression" dxfId="15" priority="23">
      <formula>$C$2=$C$40</formula>
    </cfRule>
  </conditionalFormatting>
  <conditionalFormatting sqref="J19">
    <cfRule type="expression" dxfId="14" priority="22">
      <formula>$C$2=$C$40</formula>
    </cfRule>
  </conditionalFormatting>
  <conditionalFormatting sqref="J20">
    <cfRule type="expression" dxfId="13" priority="21">
      <formula>$C$2=$C$40</formula>
    </cfRule>
  </conditionalFormatting>
  <conditionalFormatting sqref="J21">
    <cfRule type="expression" dxfId="12" priority="20">
      <formula>$C$2=$C$40</formula>
    </cfRule>
  </conditionalFormatting>
  <conditionalFormatting sqref="J21:J24">
    <cfRule type="expression" dxfId="11" priority="9">
      <formula>$C$2=$C$39</formula>
    </cfRule>
  </conditionalFormatting>
  <conditionalFormatting sqref="J21:J29">
    <cfRule type="expression" dxfId="10" priority="1">
      <formula>$C$2=$C$37</formula>
    </cfRule>
  </conditionalFormatting>
  <conditionalFormatting sqref="J22">
    <cfRule type="expression" dxfId="9" priority="19">
      <formula>$C$2=$C$40</formula>
    </cfRule>
  </conditionalFormatting>
  <conditionalFormatting sqref="J23">
    <cfRule type="expression" dxfId="8" priority="18">
      <formula>$C$2=$C$40</formula>
    </cfRule>
  </conditionalFormatting>
  <conditionalFormatting sqref="J23:J29">
    <cfRule type="expression" dxfId="7" priority="4">
      <formula>$C$2=$C$38</formula>
    </cfRule>
  </conditionalFormatting>
  <conditionalFormatting sqref="J24">
    <cfRule type="expression" dxfId="6" priority="17">
      <formula>$C$2=$C$40</formula>
    </cfRule>
  </conditionalFormatting>
  <conditionalFormatting sqref="J25">
    <cfRule type="expression" dxfId="5" priority="16">
      <formula>$C$2=$C$40</formula>
    </cfRule>
  </conditionalFormatting>
  <conditionalFormatting sqref="J25:J29">
    <cfRule type="expression" dxfId="4" priority="8">
      <formula>$C$2=$C$39</formula>
    </cfRule>
  </conditionalFormatting>
  <conditionalFormatting sqref="J26">
    <cfRule type="expression" dxfId="3" priority="15">
      <formula>$C$2=$C$40</formula>
    </cfRule>
  </conditionalFormatting>
  <conditionalFormatting sqref="J27">
    <cfRule type="expression" dxfId="2" priority="14">
      <formula>$C$2=$C$40</formula>
    </cfRule>
  </conditionalFormatting>
  <conditionalFormatting sqref="J28:J29">
    <cfRule type="expression" dxfId="1" priority="13">
      <formula>$C$2=$C$40</formula>
    </cfRule>
  </conditionalFormatting>
  <dataValidations count="5">
    <dataValidation type="list" allowBlank="1" showInputMessage="1" showErrorMessage="1" sqref="O5:P12" xr:uid="{32DD5655-BAD2-46C3-834F-0BD7E7D1FB27}">
      <formula1>$M$34:$M$59</formula1>
    </dataValidation>
    <dataValidation type="list" allowBlank="1" showInputMessage="1" showErrorMessage="1" sqref="G5:G29" xr:uid="{63C3F804-D754-F040-B448-04A57B582DE2}">
      <formula1>$F$37:$F$43</formula1>
    </dataValidation>
    <dataValidation type="list" allowBlank="1" showInputMessage="1" showErrorMessage="1" sqref="H5:H29" xr:uid="{84E22CCF-B8F7-8A4B-8687-0D315526A424}">
      <formula1>$F$46:$F$47</formula1>
    </dataValidation>
    <dataValidation type="textLength" errorStyle="warning" allowBlank="1" showInputMessage="1" showErrorMessage="1" error="The text is longer than 12 characters!" promptTitle="Custom Additive" prompt="Enter the identity of your custom additive. The input is capped at 12 characters for best data visualization." sqref="P19:P29 P15 P17" xr:uid="{5FF5393E-BAAF-0747-8A0D-8014C0EEF3DD}">
      <formula1>1</formula1>
      <formula2>12</formula2>
    </dataValidation>
    <dataValidation type="textLength" errorStyle="warning" showInputMessage="1" showErrorMessage="1" error="The text is longer than 12 characters!" promptTitle="Custom Additive" prompt="Enter the identity of your custom additive. The input is capped at 12 characters for best data visualization." sqref="P14 P16 P18" xr:uid="{734E2E8A-9178-4B19-A2B7-8E07CA71FEF1}">
      <formula1>1</formula1>
      <formula2>12</formula2>
    </dataValidation>
  </dataValidations>
  <pageMargins left="0.7" right="0.7" top="0.75" bottom="0.75" header="0.3" footer="0.3"/>
  <pageSetup scale="4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C7764-509E-434D-857B-132DD6CCDD38}">
  <sheetPr>
    <pageSetUpPr fitToPage="1"/>
  </sheetPr>
  <dimension ref="A1:O53"/>
  <sheetViews>
    <sheetView showGridLines="0" showRowColHeaders="0" zoomScale="80" zoomScaleNormal="80" zoomScalePageLayoutView="130" workbookViewId="0">
      <selection activeCell="C16" sqref="C16"/>
    </sheetView>
  </sheetViews>
  <sheetFormatPr defaultColWidth="9" defaultRowHeight="18.75" x14ac:dyDescent="0.25"/>
  <cols>
    <col min="1" max="1" width="4.125" style="20" customWidth="1"/>
    <col min="2" max="2" width="11" style="20" bestFit="1" customWidth="1"/>
    <col min="3" max="3" width="26.625" style="20" customWidth="1"/>
    <col min="4" max="4" width="9" style="20"/>
    <col min="5" max="5" width="25" style="20" bestFit="1" customWidth="1"/>
    <col min="6" max="6" width="22.875" style="20" customWidth="1"/>
    <col min="7" max="7" width="11.125" style="20" customWidth="1"/>
    <col min="8" max="9" width="18.375" style="20" customWidth="1"/>
    <col min="10" max="10" width="11.125" style="20" customWidth="1"/>
    <col min="11" max="12" width="15.5" style="20" customWidth="1"/>
    <col min="13" max="13" width="15" style="20" customWidth="1"/>
    <col min="14" max="14" width="8.625" style="20" customWidth="1"/>
    <col min="15" max="15" width="4.5" style="20" customWidth="1"/>
    <col min="16" max="16384" width="9" style="20"/>
  </cols>
  <sheetData>
    <row r="1" spans="1:15" x14ac:dyDescent="0.25">
      <c r="A1" s="17"/>
      <c r="B1" s="145" t="e" vm="2">
        <v>#VALUE!</v>
      </c>
      <c r="C1" s="145"/>
      <c r="D1" s="145"/>
      <c r="E1" s="145"/>
      <c r="F1" s="18"/>
      <c r="G1" s="18"/>
      <c r="H1" s="18"/>
      <c r="I1" s="18"/>
      <c r="J1" s="18"/>
      <c r="K1" s="18"/>
      <c r="L1" s="18"/>
      <c r="M1" s="18"/>
      <c r="N1" s="18"/>
      <c r="O1" s="19"/>
    </row>
    <row r="2" spans="1:15" x14ac:dyDescent="0.25">
      <c r="A2" s="21"/>
      <c r="B2" s="146"/>
      <c r="C2" s="146"/>
      <c r="D2" s="146"/>
      <c r="E2" s="146"/>
      <c r="F2" s="22"/>
      <c r="G2" s="22"/>
      <c r="H2" s="22"/>
      <c r="I2" s="22"/>
      <c r="J2" s="22"/>
      <c r="K2" s="22"/>
      <c r="L2" s="22"/>
      <c r="M2" s="22"/>
      <c r="N2" s="22"/>
      <c r="O2" s="23"/>
    </row>
    <row r="3" spans="1:15" x14ac:dyDescent="0.25">
      <c r="A3" s="21"/>
      <c r="B3" s="146"/>
      <c r="C3" s="146"/>
      <c r="D3" s="146"/>
      <c r="E3" s="146"/>
      <c r="F3" s="22"/>
      <c r="G3" s="22"/>
      <c r="H3" s="22"/>
      <c r="I3" s="22"/>
      <c r="J3" s="22"/>
      <c r="K3" s="22"/>
      <c r="L3" s="22"/>
      <c r="M3" s="22"/>
      <c r="N3" s="22"/>
      <c r="O3" s="23"/>
    </row>
    <row r="4" spans="1:15" ht="18" customHeight="1" thickBot="1" x14ac:dyDescent="0.3">
      <c r="A4" s="21"/>
      <c r="O4" s="23"/>
    </row>
    <row r="5" spans="1:15" ht="18" customHeight="1" thickBot="1" x14ac:dyDescent="0.3">
      <c r="A5" s="21"/>
      <c r="B5" s="104" t="s">
        <v>66</v>
      </c>
      <c r="C5" s="35" t="s">
        <v>17</v>
      </c>
      <c r="D5" s="35" t="s">
        <v>137</v>
      </c>
      <c r="E5" s="36" t="s">
        <v>138</v>
      </c>
      <c r="O5" s="23"/>
    </row>
    <row r="6" spans="1:15" ht="18" customHeight="1" thickBot="1" x14ac:dyDescent="0.3">
      <c r="A6" s="21"/>
      <c r="B6" s="105" t="s">
        <v>24</v>
      </c>
      <c r="C6" s="27" t="str">
        <f>'1. Enter experiment details'!J5</f>
        <v>_A1</v>
      </c>
      <c r="D6" s="28" t="s">
        <v>197</v>
      </c>
      <c r="E6" s="29"/>
      <c r="O6" s="23"/>
    </row>
    <row r="7" spans="1:15" ht="18" customHeight="1" thickBot="1" x14ac:dyDescent="0.3">
      <c r="A7" s="21"/>
      <c r="B7" s="105" t="s">
        <v>26</v>
      </c>
      <c r="C7" s="27" t="str">
        <f>'1. Enter experiment details'!J6</f>
        <v>_A2</v>
      </c>
      <c r="D7" s="31" t="s">
        <v>197</v>
      </c>
      <c r="E7" s="39"/>
      <c r="O7" s="23"/>
    </row>
    <row r="8" spans="1:15" ht="18" customHeight="1" thickBot="1" x14ac:dyDescent="0.3">
      <c r="A8" s="21"/>
      <c r="B8" s="106" t="s">
        <v>28</v>
      </c>
      <c r="C8" s="27" t="str">
        <f>'1. Enter experiment details'!J7</f>
        <v>_A3</v>
      </c>
      <c r="D8" s="31" t="s">
        <v>197</v>
      </c>
      <c r="E8" s="39"/>
      <c r="O8" s="23"/>
    </row>
    <row r="9" spans="1:15" ht="18" customHeight="1" thickBot="1" x14ac:dyDescent="0.3">
      <c r="A9" s="21"/>
      <c r="B9" s="105" t="s">
        <v>30</v>
      </c>
      <c r="C9" s="27" t="str">
        <f>'1. Enter experiment details'!J8</f>
        <v>_A4</v>
      </c>
      <c r="D9" s="31" t="s">
        <v>197</v>
      </c>
      <c r="E9" s="39"/>
      <c r="O9" s="23"/>
    </row>
    <row r="10" spans="1:15" ht="18" customHeight="1" thickBot="1" x14ac:dyDescent="0.3">
      <c r="A10" s="21"/>
      <c r="B10" s="105" t="s">
        <v>32</v>
      </c>
      <c r="C10" s="27" t="str">
        <f>'1. Enter experiment details'!J9</f>
        <v>_A5</v>
      </c>
      <c r="D10" s="31" t="s">
        <v>197</v>
      </c>
      <c r="E10" s="39"/>
      <c r="O10" s="23"/>
    </row>
    <row r="11" spans="1:15" ht="18" customHeight="1" thickBot="1" x14ac:dyDescent="0.3">
      <c r="A11" s="21"/>
      <c r="B11" s="105" t="s">
        <v>34</v>
      </c>
      <c r="C11" s="27" t="str">
        <f>'1. Enter experiment details'!J10</f>
        <v>_A6</v>
      </c>
      <c r="D11" s="31" t="s">
        <v>197</v>
      </c>
      <c r="E11" s="39"/>
      <c r="O11" s="23"/>
    </row>
    <row r="12" spans="1:15" ht="18" customHeight="1" thickBot="1" x14ac:dyDescent="0.3">
      <c r="A12" s="21"/>
      <c r="B12" s="105" t="s">
        <v>40</v>
      </c>
      <c r="C12" s="27" t="str">
        <f>'1. Enter experiment details'!J11</f>
        <v>_B1</v>
      </c>
      <c r="D12" s="31" t="s">
        <v>197</v>
      </c>
      <c r="E12" s="39"/>
      <c r="O12" s="23"/>
    </row>
    <row r="13" spans="1:15" ht="18" customHeight="1" thickBot="1" x14ac:dyDescent="0.3">
      <c r="A13" s="21"/>
      <c r="B13" s="105" t="s">
        <v>41</v>
      </c>
      <c r="C13" s="27" t="str">
        <f>'1. Enter experiment details'!J12</f>
        <v>_B2</v>
      </c>
      <c r="D13" s="31" t="s">
        <v>197</v>
      </c>
      <c r="E13" s="39"/>
      <c r="O13" s="23"/>
    </row>
    <row r="14" spans="1:15" ht="18" customHeight="1" thickBot="1" x14ac:dyDescent="0.3">
      <c r="A14" s="21"/>
      <c r="B14" s="105" t="s">
        <v>42</v>
      </c>
      <c r="C14" s="27" t="str">
        <f>'1. Enter experiment details'!J13</f>
        <v>_B3</v>
      </c>
      <c r="D14" s="31" t="s">
        <v>197</v>
      </c>
      <c r="E14" s="39"/>
      <c r="O14" s="23"/>
    </row>
    <row r="15" spans="1:15" ht="18" customHeight="1" thickBot="1" x14ac:dyDescent="0.3">
      <c r="A15" s="21"/>
      <c r="B15" s="105" t="s">
        <v>43</v>
      </c>
      <c r="C15" s="27" t="str">
        <f>'1. Enter experiment details'!J14</f>
        <v>_B4</v>
      </c>
      <c r="D15" s="31" t="s">
        <v>197</v>
      </c>
      <c r="E15" s="39"/>
      <c r="O15" s="23"/>
    </row>
    <row r="16" spans="1:15" ht="18" customHeight="1" x14ac:dyDescent="0.25">
      <c r="A16" s="21"/>
      <c r="B16" s="107" t="s">
        <v>44</v>
      </c>
      <c r="C16" s="27" t="str">
        <f>'1. Enter experiment details'!J15</f>
        <v>_B5</v>
      </c>
      <c r="D16" s="31" t="s">
        <v>197</v>
      </c>
      <c r="E16" s="39"/>
      <c r="O16" s="23"/>
    </row>
    <row r="17" spans="1:15" ht="18" customHeight="1" thickBot="1" x14ac:dyDescent="0.3">
      <c r="O17" s="23"/>
    </row>
    <row r="18" spans="1:15" ht="18" customHeight="1" thickBot="1" x14ac:dyDescent="0.3">
      <c r="A18" s="21"/>
      <c r="B18" s="34" t="s">
        <v>66</v>
      </c>
      <c r="C18" s="35" t="s">
        <v>72</v>
      </c>
      <c r="D18" s="35" t="s">
        <v>137</v>
      </c>
      <c r="E18" s="36" t="s">
        <v>138</v>
      </c>
      <c r="O18" s="23"/>
    </row>
    <row r="19" spans="1:15" ht="18" customHeight="1" thickBot="1" x14ac:dyDescent="0.3">
      <c r="A19" s="21"/>
      <c r="B19" s="26" t="s">
        <v>36</v>
      </c>
      <c r="C19" s="37" t="s">
        <v>89</v>
      </c>
      <c r="D19" s="28" t="s">
        <v>199</v>
      </c>
      <c r="E19" s="29"/>
      <c r="O19" s="23"/>
    </row>
    <row r="20" spans="1:15" ht="18" customHeight="1" thickBot="1" x14ac:dyDescent="0.3">
      <c r="A20" s="21"/>
      <c r="B20" s="30" t="s">
        <v>38</v>
      </c>
      <c r="C20" s="38" t="s">
        <v>243</v>
      </c>
      <c r="D20" s="28" t="s">
        <v>199</v>
      </c>
      <c r="E20" s="39"/>
      <c r="O20" s="23"/>
    </row>
    <row r="21" spans="1:15" ht="18" customHeight="1" thickBot="1" x14ac:dyDescent="0.3">
      <c r="A21" s="21"/>
      <c r="B21" s="30" t="s">
        <v>45</v>
      </c>
      <c r="C21" s="38" t="s">
        <v>242</v>
      </c>
      <c r="D21" s="28" t="s">
        <v>199</v>
      </c>
      <c r="E21" s="39"/>
      <c r="O21" s="23"/>
    </row>
    <row r="22" spans="1:15" ht="18" customHeight="1" thickBot="1" x14ac:dyDescent="0.3">
      <c r="A22" s="21"/>
      <c r="B22" s="30" t="s">
        <v>46</v>
      </c>
      <c r="C22" s="62" t="s">
        <v>74</v>
      </c>
      <c r="D22" s="28" t="s">
        <v>199</v>
      </c>
      <c r="E22" s="39"/>
      <c r="O22" s="23"/>
    </row>
    <row r="23" spans="1:15" ht="18" customHeight="1" x14ac:dyDescent="0.25">
      <c r="A23" s="21"/>
      <c r="B23" s="30" t="s">
        <v>47</v>
      </c>
      <c r="C23" s="38" t="s">
        <v>89</v>
      </c>
      <c r="D23" s="28" t="s">
        <v>199</v>
      </c>
      <c r="E23" s="39"/>
      <c r="O23" s="23"/>
    </row>
    <row r="24" spans="1:15" ht="18" customHeight="1" thickBot="1" x14ac:dyDescent="0.3">
      <c r="A24" s="21"/>
      <c r="O24" s="23"/>
    </row>
    <row r="25" spans="1:15" ht="18" customHeight="1" thickBot="1" x14ac:dyDescent="0.3">
      <c r="A25" s="21"/>
      <c r="B25" s="108" t="s">
        <v>66</v>
      </c>
      <c r="C25" s="109" t="s">
        <v>139</v>
      </c>
      <c r="D25" s="109" t="s">
        <v>137</v>
      </c>
      <c r="E25" s="110" t="s">
        <v>138</v>
      </c>
      <c r="O25" s="23"/>
    </row>
    <row r="26" spans="1:15" ht="18" customHeight="1" thickBot="1" x14ac:dyDescent="0.3">
      <c r="A26" s="21"/>
      <c r="B26" s="111" t="s">
        <v>48</v>
      </c>
      <c r="C26" s="112" t="s">
        <v>74</v>
      </c>
      <c r="D26" s="113" t="s">
        <v>198</v>
      </c>
      <c r="E26" s="114"/>
      <c r="O26" s="23"/>
    </row>
    <row r="27" spans="1:15" ht="18" customHeight="1" thickBot="1" x14ac:dyDescent="0.3">
      <c r="A27" s="21"/>
      <c r="B27" s="111" t="s">
        <v>49</v>
      </c>
      <c r="C27" s="115" t="s">
        <v>74</v>
      </c>
      <c r="D27" s="116" t="s">
        <v>198</v>
      </c>
      <c r="E27" s="114"/>
      <c r="O27" s="23"/>
    </row>
    <row r="28" spans="1:15" ht="18" customHeight="1" x14ac:dyDescent="0.25">
      <c r="A28" s="21"/>
      <c r="B28" s="111" t="s">
        <v>50</v>
      </c>
      <c r="C28" s="115" t="s">
        <v>74</v>
      </c>
      <c r="D28" s="116" t="s">
        <v>198</v>
      </c>
      <c r="E28" s="114"/>
      <c r="O28" s="23"/>
    </row>
    <row r="29" spans="1:15" ht="18" customHeight="1" x14ac:dyDescent="0.25">
      <c r="A29" s="21"/>
      <c r="B29" s="111" t="s">
        <v>51</v>
      </c>
      <c r="C29" s="122" t="s">
        <v>78</v>
      </c>
      <c r="D29" s="116" t="s">
        <v>198</v>
      </c>
      <c r="E29" s="114"/>
      <c r="O29" s="23"/>
    </row>
    <row r="30" spans="1:15" ht="18" customHeight="1" x14ac:dyDescent="0.25">
      <c r="A30" s="21"/>
      <c r="B30" s="111" t="s">
        <v>52</v>
      </c>
      <c r="C30" s="122" t="s">
        <v>78</v>
      </c>
      <c r="D30" s="116" t="s">
        <v>198</v>
      </c>
      <c r="E30" s="114"/>
      <c r="O30" s="23"/>
    </row>
    <row r="31" spans="1:15" ht="19.5" thickBot="1" x14ac:dyDescent="0.3">
      <c r="A31" s="21"/>
      <c r="B31" s="111" t="s">
        <v>53</v>
      </c>
      <c r="C31" s="117" t="s">
        <v>78</v>
      </c>
      <c r="D31" s="116" t="s">
        <v>198</v>
      </c>
      <c r="E31" s="114"/>
      <c r="O31" s="23"/>
    </row>
    <row r="32" spans="1:15" ht="19.5" thickBot="1" x14ac:dyDescent="0.3">
      <c r="A32" s="21"/>
      <c r="B32" s="111" t="s">
        <v>54</v>
      </c>
      <c r="C32" s="117" t="s">
        <v>78</v>
      </c>
      <c r="D32" s="116" t="s">
        <v>198</v>
      </c>
      <c r="E32" s="118"/>
      <c r="G32" s="126" t="str">
        <f t="shared" ref="G32:G40" si="0">B35</f>
        <v>Well/Port</v>
      </c>
      <c r="H32" s="24" t="s">
        <v>21</v>
      </c>
      <c r="I32" s="25" t="s">
        <v>22</v>
      </c>
      <c r="J32" s="128" t="s">
        <v>137</v>
      </c>
      <c r="K32" s="127" t="s">
        <v>201</v>
      </c>
      <c r="L32" s="124" t="s">
        <v>202</v>
      </c>
      <c r="O32" s="23"/>
    </row>
    <row r="33" spans="1:15" ht="19.5" thickBot="1" x14ac:dyDescent="0.3">
      <c r="G33" s="26" t="str">
        <f t="shared" si="0"/>
        <v>A12</v>
      </c>
      <c r="H33" s="41">
        <f>'1. Enter experiment details'!O5</f>
        <v>0</v>
      </c>
      <c r="I33" s="41">
        <f>'1. Enter experiment details'!P5</f>
        <v>0</v>
      </c>
      <c r="J33" s="28" t="s">
        <v>200</v>
      </c>
      <c r="K33" s="28"/>
      <c r="L33" s="123"/>
      <c r="O33" s="23"/>
    </row>
    <row r="34" spans="1:15" ht="19.5" thickBot="1" x14ac:dyDescent="0.3">
      <c r="G34" s="30" t="str">
        <f t="shared" si="0"/>
        <v>B12</v>
      </c>
      <c r="H34" s="41">
        <f>'1. Enter experiment details'!O6</f>
        <v>0</v>
      </c>
      <c r="I34" s="41">
        <f>'1. Enter experiment details'!P6</f>
        <v>0</v>
      </c>
      <c r="J34" s="31" t="s">
        <v>200</v>
      </c>
      <c r="K34" s="31"/>
      <c r="L34" s="39"/>
      <c r="O34" s="23"/>
    </row>
    <row r="35" spans="1:15" ht="19.5" thickBot="1" x14ac:dyDescent="0.3">
      <c r="A35" s="21"/>
      <c r="B35" s="34" t="s">
        <v>66</v>
      </c>
      <c r="C35" s="99" t="s">
        <v>254</v>
      </c>
      <c r="D35" s="35" t="s">
        <v>137</v>
      </c>
      <c r="E35" s="100" t="s">
        <v>138</v>
      </c>
      <c r="G35" s="30" t="str">
        <f t="shared" si="0"/>
        <v>C12</v>
      </c>
      <c r="H35" s="41">
        <f>'1. Enter experiment details'!O7</f>
        <v>0</v>
      </c>
      <c r="I35" s="41">
        <f>'1. Enter experiment details'!P7</f>
        <v>0</v>
      </c>
      <c r="J35" s="31" t="s">
        <v>200</v>
      </c>
      <c r="K35" s="31"/>
      <c r="L35" s="39"/>
      <c r="O35" s="23"/>
    </row>
    <row r="36" spans="1:15" ht="19.5" thickBot="1" x14ac:dyDescent="0.3">
      <c r="A36" s="21"/>
      <c r="B36" s="26" t="s">
        <v>25</v>
      </c>
      <c r="C36" s="102" t="s">
        <v>196</v>
      </c>
      <c r="D36" s="28" t="s">
        <v>198</v>
      </c>
      <c r="E36" s="119"/>
      <c r="G36" s="30" t="str">
        <f t="shared" si="0"/>
        <v>D12</v>
      </c>
      <c r="H36" s="41">
        <f>'1. Enter experiment details'!O8</f>
        <v>0</v>
      </c>
      <c r="I36" s="41">
        <f>'1. Enter experiment details'!P8</f>
        <v>0</v>
      </c>
      <c r="J36" s="31" t="s">
        <v>200</v>
      </c>
      <c r="K36" s="31"/>
      <c r="L36" s="39"/>
      <c r="O36" s="23"/>
    </row>
    <row r="37" spans="1:15" ht="19.5" thickBot="1" x14ac:dyDescent="0.3">
      <c r="A37" s="21"/>
      <c r="B37" s="30" t="s">
        <v>27</v>
      </c>
      <c r="C37" s="101" t="s">
        <v>196</v>
      </c>
      <c r="D37" s="31" t="s">
        <v>198</v>
      </c>
      <c r="E37" s="120"/>
      <c r="G37" s="30" t="str">
        <f t="shared" si="0"/>
        <v>E12</v>
      </c>
      <c r="H37" s="41">
        <f>'1. Enter experiment details'!O9</f>
        <v>0</v>
      </c>
      <c r="I37" s="41">
        <f>'1. Enter experiment details'!P9</f>
        <v>0</v>
      </c>
      <c r="J37" s="31" t="s">
        <v>200</v>
      </c>
      <c r="K37" s="31"/>
      <c r="L37" s="39"/>
      <c r="O37" s="23"/>
    </row>
    <row r="38" spans="1:15" ht="19.5" thickBot="1" x14ac:dyDescent="0.3">
      <c r="A38" s="21"/>
      <c r="B38" s="30" t="s">
        <v>29</v>
      </c>
      <c r="C38" s="101" t="s">
        <v>196</v>
      </c>
      <c r="D38" s="31" t="s">
        <v>198</v>
      </c>
      <c r="E38" s="120"/>
      <c r="G38" s="30" t="str">
        <f t="shared" si="0"/>
        <v>F12</v>
      </c>
      <c r="H38" s="41">
        <f>'1. Enter experiment details'!O10</f>
        <v>0</v>
      </c>
      <c r="I38" s="41">
        <f>'1. Enter experiment details'!P10</f>
        <v>0</v>
      </c>
      <c r="J38" s="31" t="s">
        <v>200</v>
      </c>
      <c r="K38" s="31"/>
      <c r="L38" s="39"/>
      <c r="O38" s="23"/>
    </row>
    <row r="39" spans="1:15" ht="19.5" thickBot="1" x14ac:dyDescent="0.3">
      <c r="A39" s="21"/>
      <c r="B39" s="30" t="s">
        <v>31</v>
      </c>
      <c r="C39" s="101" t="s">
        <v>196</v>
      </c>
      <c r="D39" s="31" t="s">
        <v>198</v>
      </c>
      <c r="E39" s="120"/>
      <c r="G39" s="30" t="str">
        <f t="shared" si="0"/>
        <v>G12</v>
      </c>
      <c r="H39" s="41">
        <f>'1. Enter experiment details'!O11</f>
        <v>0</v>
      </c>
      <c r="I39" s="41">
        <f>'1. Enter experiment details'!P11</f>
        <v>0</v>
      </c>
      <c r="J39" s="31" t="s">
        <v>200</v>
      </c>
      <c r="K39" s="31"/>
      <c r="L39" s="39"/>
      <c r="O39" s="23"/>
    </row>
    <row r="40" spans="1:15" ht="19.5" thickBot="1" x14ac:dyDescent="0.3">
      <c r="A40" s="21"/>
      <c r="B40" s="30" t="s">
        <v>33</v>
      </c>
      <c r="C40" s="101" t="s">
        <v>196</v>
      </c>
      <c r="D40" s="31" t="s">
        <v>198</v>
      </c>
      <c r="E40" s="120"/>
      <c r="G40" s="32" t="str">
        <f t="shared" si="0"/>
        <v>H12</v>
      </c>
      <c r="H40" s="41">
        <f>'1. Enter experiment details'!O12</f>
        <v>0</v>
      </c>
      <c r="I40" s="41">
        <f>'1. Enter experiment details'!P12</f>
        <v>0</v>
      </c>
      <c r="J40" s="33" t="s">
        <v>200</v>
      </c>
      <c r="K40" s="33"/>
      <c r="L40" s="40"/>
      <c r="O40" s="23"/>
    </row>
    <row r="41" spans="1:15" x14ac:dyDescent="0.25">
      <c r="A41" s="21"/>
      <c r="B41" s="30" t="s">
        <v>35</v>
      </c>
      <c r="C41" s="101" t="s">
        <v>196</v>
      </c>
      <c r="D41" s="31" t="s">
        <v>198</v>
      </c>
      <c r="E41" s="120"/>
      <c r="O41" s="23"/>
    </row>
    <row r="42" spans="1:15" ht="19.5" thickBot="1" x14ac:dyDescent="0.3">
      <c r="A42" s="21"/>
      <c r="B42" s="30" t="s">
        <v>37</v>
      </c>
      <c r="C42" s="101" t="s">
        <v>196</v>
      </c>
      <c r="D42" s="31" t="s">
        <v>198</v>
      </c>
      <c r="E42" s="120"/>
      <c r="G42" s="42"/>
      <c r="O42" s="23"/>
    </row>
    <row r="43" spans="1:15" ht="19.5" thickBot="1" x14ac:dyDescent="0.3">
      <c r="A43" s="21"/>
      <c r="B43" s="32" t="s">
        <v>39</v>
      </c>
      <c r="C43" s="103" t="s">
        <v>196</v>
      </c>
      <c r="D43" s="33" t="s">
        <v>198</v>
      </c>
      <c r="E43" s="121"/>
      <c r="G43" s="129" t="s">
        <v>141</v>
      </c>
      <c r="H43" s="147" t="s">
        <v>139</v>
      </c>
      <c r="I43" s="148"/>
      <c r="J43" s="125" t="s">
        <v>137</v>
      </c>
      <c r="K43" s="149" t="s">
        <v>244</v>
      </c>
      <c r="L43" s="148"/>
      <c r="O43" s="23"/>
    </row>
    <row r="44" spans="1:15" ht="19.5" thickBot="1" x14ac:dyDescent="0.3">
      <c r="A44" s="21"/>
      <c r="G44" s="43" t="s">
        <v>83</v>
      </c>
      <c r="H44" s="141" t="s">
        <v>73</v>
      </c>
      <c r="I44" s="142"/>
      <c r="J44" s="31" t="s">
        <v>198</v>
      </c>
      <c r="K44" s="143"/>
      <c r="L44" s="144"/>
      <c r="O44" s="23"/>
    </row>
    <row r="45" spans="1:15" ht="19.5" thickBot="1" x14ac:dyDescent="0.3">
      <c r="G45" s="43" t="s">
        <v>80</v>
      </c>
      <c r="H45" s="141" t="s">
        <v>73</v>
      </c>
      <c r="I45" s="142"/>
      <c r="J45" s="31" t="s">
        <v>198</v>
      </c>
      <c r="K45" s="143"/>
      <c r="L45" s="144"/>
      <c r="O45" s="23"/>
    </row>
    <row r="46" spans="1:15" ht="19.5" thickBot="1" x14ac:dyDescent="0.3">
      <c r="G46" s="43" t="s">
        <v>79</v>
      </c>
      <c r="H46" s="141" t="s">
        <v>73</v>
      </c>
      <c r="I46" s="142"/>
      <c r="J46" s="31" t="s">
        <v>198</v>
      </c>
      <c r="K46" s="143"/>
      <c r="L46" s="144"/>
      <c r="O46" s="23"/>
    </row>
    <row r="47" spans="1:15" x14ac:dyDescent="0.25">
      <c r="O47" s="23"/>
    </row>
    <row r="48" spans="1:15" ht="19.5" thickBot="1" x14ac:dyDescent="0.3">
      <c r="G48" s="42" t="s">
        <v>140</v>
      </c>
      <c r="O48" s="23"/>
    </row>
    <row r="49" spans="1:15" ht="19.5" thickBot="1" x14ac:dyDescent="0.3">
      <c r="G49" s="24" t="s">
        <v>141</v>
      </c>
      <c r="H49" s="152" t="s">
        <v>139</v>
      </c>
      <c r="I49" s="153"/>
      <c r="J49" s="124" t="s">
        <v>137</v>
      </c>
      <c r="K49" s="148" t="s">
        <v>140</v>
      </c>
      <c r="L49" s="148"/>
      <c r="O49" s="23"/>
    </row>
    <row r="50" spans="1:15" ht="19.5" thickBot="1" x14ac:dyDescent="0.3">
      <c r="G50" s="43" t="s">
        <v>77</v>
      </c>
      <c r="H50" s="150" t="s">
        <v>75</v>
      </c>
      <c r="I50" s="151"/>
      <c r="J50" s="31" t="s">
        <v>256</v>
      </c>
      <c r="K50" s="143"/>
      <c r="L50" s="144"/>
      <c r="O50" s="23"/>
    </row>
    <row r="51" spans="1:15" ht="19.5" thickBot="1" x14ac:dyDescent="0.3">
      <c r="G51" s="43" t="s">
        <v>82</v>
      </c>
      <c r="H51" s="150" t="s">
        <v>75</v>
      </c>
      <c r="I51" s="151"/>
      <c r="J51" s="31" t="s">
        <v>256</v>
      </c>
      <c r="K51" s="143"/>
      <c r="L51" s="144"/>
      <c r="O51" s="23"/>
    </row>
    <row r="52" spans="1:15" ht="19.5" thickBot="1" x14ac:dyDescent="0.3">
      <c r="A52" s="21"/>
      <c r="G52" s="43" t="s">
        <v>255</v>
      </c>
      <c r="H52" s="150" t="s">
        <v>75</v>
      </c>
      <c r="I52" s="151"/>
      <c r="J52" s="31" t="s">
        <v>256</v>
      </c>
      <c r="K52" s="143"/>
      <c r="L52" s="144"/>
      <c r="O52" s="23"/>
    </row>
    <row r="53" spans="1:15" ht="19.5" thickBot="1" x14ac:dyDescent="0.3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5"/>
    </row>
  </sheetData>
  <sheetProtection algorithmName="SHA-512" hashValue="+6An/krTtzTJ+2yBYQZCKVMiVfRs6Mo7J9nPeNgh2HweCQFGJHqeQSSBm+ut8JNaC9PW/XjebWluJ41gjjUWOg==" saltValue="v4njRuQ3pPRMJqPjMqTHmw==" spinCount="100000" sheet="1" formatCells="0" formatColumns="0" formatRows="0" insertColumns="0" insertRows="0" insertHyperlinks="0" deleteColumns="0" deleteRows="0" sort="0" autoFilter="0" pivotTables="0"/>
  <mergeCells count="17">
    <mergeCell ref="H52:I52"/>
    <mergeCell ref="K52:L52"/>
    <mergeCell ref="H49:I49"/>
    <mergeCell ref="K49:L49"/>
    <mergeCell ref="H50:I50"/>
    <mergeCell ref="K50:L50"/>
    <mergeCell ref="H51:I51"/>
    <mergeCell ref="K51:L51"/>
    <mergeCell ref="H45:I45"/>
    <mergeCell ref="K45:L45"/>
    <mergeCell ref="H46:I46"/>
    <mergeCell ref="K46:L46"/>
    <mergeCell ref="B1:E3"/>
    <mergeCell ref="H43:I43"/>
    <mergeCell ref="K43:L43"/>
    <mergeCell ref="H44:I44"/>
    <mergeCell ref="K44:L44"/>
  </mergeCells>
  <phoneticPr fontId="2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4</xdr:col>
                    <xdr:colOff>828675</xdr:colOff>
                    <xdr:row>5</xdr:row>
                    <xdr:rowOff>0</xdr:rowOff>
                  </from>
                  <to>
                    <xdr:col>4</xdr:col>
                    <xdr:colOff>1152525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4" r:id="rId5" name="Check Box 112">
              <controlPr defaultSize="0" autoFill="0" autoLine="0" autoPict="0">
                <anchor moveWithCells="1">
                  <from>
                    <xdr:col>4</xdr:col>
                    <xdr:colOff>828675</xdr:colOff>
                    <xdr:row>6</xdr:row>
                    <xdr:rowOff>0</xdr:rowOff>
                  </from>
                  <to>
                    <xdr:col>4</xdr:col>
                    <xdr:colOff>1152525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5" r:id="rId6" name="Check Box 113">
              <controlPr defaultSize="0" autoFill="0" autoLine="0" autoPict="0">
                <anchor moveWithCells="1">
                  <from>
                    <xdr:col>4</xdr:col>
                    <xdr:colOff>828675</xdr:colOff>
                    <xdr:row>7</xdr:row>
                    <xdr:rowOff>0</xdr:rowOff>
                  </from>
                  <to>
                    <xdr:col>4</xdr:col>
                    <xdr:colOff>1152525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6" r:id="rId7" name="Check Box 114">
              <controlPr defaultSize="0" autoFill="0" autoLine="0" autoPict="0">
                <anchor moveWithCells="1">
                  <from>
                    <xdr:col>4</xdr:col>
                    <xdr:colOff>828675</xdr:colOff>
                    <xdr:row>8</xdr:row>
                    <xdr:rowOff>0</xdr:rowOff>
                  </from>
                  <to>
                    <xdr:col>4</xdr:col>
                    <xdr:colOff>1152525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7" r:id="rId8" name="Check Box 115">
              <controlPr defaultSize="0" autoFill="0" autoLine="0" autoPict="0">
                <anchor moveWithCells="1">
                  <from>
                    <xdr:col>4</xdr:col>
                    <xdr:colOff>828675</xdr:colOff>
                    <xdr:row>9</xdr:row>
                    <xdr:rowOff>0</xdr:rowOff>
                  </from>
                  <to>
                    <xdr:col>4</xdr:col>
                    <xdr:colOff>1152525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8" r:id="rId9" name="Check Box 116">
              <controlPr defaultSize="0" autoFill="0" autoLine="0" autoPict="0">
                <anchor moveWithCells="1">
                  <from>
                    <xdr:col>4</xdr:col>
                    <xdr:colOff>828675</xdr:colOff>
                    <xdr:row>10</xdr:row>
                    <xdr:rowOff>0</xdr:rowOff>
                  </from>
                  <to>
                    <xdr:col>4</xdr:col>
                    <xdr:colOff>1152525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9" r:id="rId10" name="Check Box 117">
              <controlPr defaultSize="0" autoFill="0" autoLine="0" autoPict="0">
                <anchor moveWithCells="1">
                  <from>
                    <xdr:col>4</xdr:col>
                    <xdr:colOff>828675</xdr:colOff>
                    <xdr:row>11</xdr:row>
                    <xdr:rowOff>0</xdr:rowOff>
                  </from>
                  <to>
                    <xdr:col>4</xdr:col>
                    <xdr:colOff>1152525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0" r:id="rId11" name="Check Box 118">
              <controlPr defaultSize="0" autoFill="0" autoLine="0" autoPict="0">
                <anchor moveWithCells="1">
                  <from>
                    <xdr:col>4</xdr:col>
                    <xdr:colOff>828675</xdr:colOff>
                    <xdr:row>12</xdr:row>
                    <xdr:rowOff>0</xdr:rowOff>
                  </from>
                  <to>
                    <xdr:col>4</xdr:col>
                    <xdr:colOff>1152525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1" r:id="rId12" name="Check Box 119">
              <controlPr defaultSize="0" autoFill="0" autoLine="0" autoPict="0">
                <anchor moveWithCells="1">
                  <from>
                    <xdr:col>4</xdr:col>
                    <xdr:colOff>828675</xdr:colOff>
                    <xdr:row>13</xdr:row>
                    <xdr:rowOff>0</xdr:rowOff>
                  </from>
                  <to>
                    <xdr:col>4</xdr:col>
                    <xdr:colOff>1152525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2" r:id="rId13" name="Check Box 120">
              <controlPr defaultSize="0" autoFill="0" autoLine="0" autoPict="0">
                <anchor moveWithCells="1">
                  <from>
                    <xdr:col>4</xdr:col>
                    <xdr:colOff>828675</xdr:colOff>
                    <xdr:row>14</xdr:row>
                    <xdr:rowOff>0</xdr:rowOff>
                  </from>
                  <to>
                    <xdr:col>4</xdr:col>
                    <xdr:colOff>1152525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3" r:id="rId14" name="Check Box 121">
              <controlPr defaultSize="0" autoFill="0" autoLine="0" autoPict="0">
                <anchor moveWithCells="1">
                  <from>
                    <xdr:col>4</xdr:col>
                    <xdr:colOff>828675</xdr:colOff>
                    <xdr:row>15</xdr:row>
                    <xdr:rowOff>0</xdr:rowOff>
                  </from>
                  <to>
                    <xdr:col>4</xdr:col>
                    <xdr:colOff>1152525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6" r:id="rId15" name="Check Box 124">
              <controlPr defaultSize="0" autoFill="0" autoLine="0" autoPict="0">
                <anchor moveWithCells="1">
                  <from>
                    <xdr:col>4</xdr:col>
                    <xdr:colOff>828675</xdr:colOff>
                    <xdr:row>25</xdr:row>
                    <xdr:rowOff>0</xdr:rowOff>
                  </from>
                  <to>
                    <xdr:col>4</xdr:col>
                    <xdr:colOff>1152525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7" r:id="rId16" name="Check Box 125">
              <controlPr defaultSize="0" autoFill="0" autoLine="0" autoPict="0">
                <anchor moveWithCells="1">
                  <from>
                    <xdr:col>4</xdr:col>
                    <xdr:colOff>828675</xdr:colOff>
                    <xdr:row>26</xdr:row>
                    <xdr:rowOff>0</xdr:rowOff>
                  </from>
                  <to>
                    <xdr:col>4</xdr:col>
                    <xdr:colOff>1152525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8" r:id="rId17" name="Check Box 126">
              <controlPr defaultSize="0" autoFill="0" autoLine="0" autoPict="0">
                <anchor moveWithCells="1">
                  <from>
                    <xdr:col>4</xdr:col>
                    <xdr:colOff>828675</xdr:colOff>
                    <xdr:row>27</xdr:row>
                    <xdr:rowOff>0</xdr:rowOff>
                  </from>
                  <to>
                    <xdr:col>4</xdr:col>
                    <xdr:colOff>1152525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9" r:id="rId18" name="Check Box 127">
              <controlPr defaultSize="0" autoFill="0" autoLine="0" autoPict="0">
                <anchor moveWithCells="1">
                  <from>
                    <xdr:col>4</xdr:col>
                    <xdr:colOff>828675</xdr:colOff>
                    <xdr:row>28</xdr:row>
                    <xdr:rowOff>0</xdr:rowOff>
                  </from>
                  <to>
                    <xdr:col>4</xdr:col>
                    <xdr:colOff>1152525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0" r:id="rId19" name="Check Box 128">
              <controlPr defaultSize="0" autoFill="0" autoLine="0" autoPict="0">
                <anchor moveWithCells="1">
                  <from>
                    <xdr:col>4</xdr:col>
                    <xdr:colOff>828675</xdr:colOff>
                    <xdr:row>29</xdr:row>
                    <xdr:rowOff>0</xdr:rowOff>
                  </from>
                  <to>
                    <xdr:col>4</xdr:col>
                    <xdr:colOff>1152525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1" r:id="rId20" name="Check Box 129">
              <controlPr defaultSize="0" autoFill="0" autoLine="0" autoPict="0">
                <anchor moveWithCells="1">
                  <from>
                    <xdr:col>4</xdr:col>
                    <xdr:colOff>828675</xdr:colOff>
                    <xdr:row>30</xdr:row>
                    <xdr:rowOff>0</xdr:rowOff>
                  </from>
                  <to>
                    <xdr:col>4</xdr:col>
                    <xdr:colOff>1152525</xdr:colOff>
                    <xdr:row>30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2" r:id="rId21" name="Check Box 130">
              <controlPr defaultSize="0" autoFill="0" autoLine="0" autoPict="0">
                <anchor moveWithCells="1">
                  <from>
                    <xdr:col>4</xdr:col>
                    <xdr:colOff>828675</xdr:colOff>
                    <xdr:row>31</xdr:row>
                    <xdr:rowOff>0</xdr:rowOff>
                  </from>
                  <to>
                    <xdr:col>4</xdr:col>
                    <xdr:colOff>1152525</xdr:colOff>
                    <xdr:row>31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5" r:id="rId22" name="Check Box 133">
              <controlPr defaultSize="0" autoFill="0" autoLine="0" autoPict="0">
                <anchor moveWithCells="1">
                  <from>
                    <xdr:col>4</xdr:col>
                    <xdr:colOff>828675</xdr:colOff>
                    <xdr:row>18</xdr:row>
                    <xdr:rowOff>0</xdr:rowOff>
                  </from>
                  <to>
                    <xdr:col>4</xdr:col>
                    <xdr:colOff>1152525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6" r:id="rId23" name="Check Box 134">
              <controlPr defaultSize="0" autoFill="0" autoLine="0" autoPict="0">
                <anchor moveWithCells="1">
                  <from>
                    <xdr:col>4</xdr:col>
                    <xdr:colOff>828675</xdr:colOff>
                    <xdr:row>19</xdr:row>
                    <xdr:rowOff>0</xdr:rowOff>
                  </from>
                  <to>
                    <xdr:col>4</xdr:col>
                    <xdr:colOff>1152525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8" r:id="rId24" name="Check Box 136">
              <controlPr defaultSize="0" autoFill="0" autoLine="0" autoPict="0">
                <anchor moveWithCells="1">
                  <from>
                    <xdr:col>4</xdr:col>
                    <xdr:colOff>828675</xdr:colOff>
                    <xdr:row>35</xdr:row>
                    <xdr:rowOff>0</xdr:rowOff>
                  </from>
                  <to>
                    <xdr:col>4</xdr:col>
                    <xdr:colOff>1152525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9" r:id="rId25" name="Check Box 137">
              <controlPr defaultSize="0" autoFill="0" autoLine="0" autoPict="0">
                <anchor moveWithCells="1">
                  <from>
                    <xdr:col>4</xdr:col>
                    <xdr:colOff>828675</xdr:colOff>
                    <xdr:row>36</xdr:row>
                    <xdr:rowOff>0</xdr:rowOff>
                  </from>
                  <to>
                    <xdr:col>4</xdr:col>
                    <xdr:colOff>1152525</xdr:colOff>
                    <xdr:row>36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0" r:id="rId26" name="Check Box 138">
              <controlPr defaultSize="0" autoFill="0" autoLine="0" autoPict="0">
                <anchor moveWithCells="1">
                  <from>
                    <xdr:col>4</xdr:col>
                    <xdr:colOff>828675</xdr:colOff>
                    <xdr:row>37</xdr:row>
                    <xdr:rowOff>0</xdr:rowOff>
                  </from>
                  <to>
                    <xdr:col>4</xdr:col>
                    <xdr:colOff>1152525</xdr:colOff>
                    <xdr:row>37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1" r:id="rId27" name="Check Box 139">
              <controlPr defaultSize="0" autoFill="0" autoLine="0" autoPict="0">
                <anchor moveWithCells="1">
                  <from>
                    <xdr:col>4</xdr:col>
                    <xdr:colOff>828675</xdr:colOff>
                    <xdr:row>38</xdr:row>
                    <xdr:rowOff>0</xdr:rowOff>
                  </from>
                  <to>
                    <xdr:col>4</xdr:col>
                    <xdr:colOff>1152525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2" r:id="rId28" name="Check Box 140">
              <controlPr defaultSize="0" autoFill="0" autoLine="0" autoPict="0">
                <anchor moveWithCells="1">
                  <from>
                    <xdr:col>4</xdr:col>
                    <xdr:colOff>828675</xdr:colOff>
                    <xdr:row>39</xdr:row>
                    <xdr:rowOff>0</xdr:rowOff>
                  </from>
                  <to>
                    <xdr:col>4</xdr:col>
                    <xdr:colOff>1152525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3" r:id="rId29" name="Check Box 141">
              <controlPr defaultSize="0" autoFill="0" autoLine="0" autoPict="0">
                <anchor moveWithCells="1">
                  <from>
                    <xdr:col>4</xdr:col>
                    <xdr:colOff>828675</xdr:colOff>
                    <xdr:row>21</xdr:row>
                    <xdr:rowOff>0</xdr:rowOff>
                  </from>
                  <to>
                    <xdr:col>4</xdr:col>
                    <xdr:colOff>1152525</xdr:colOff>
                    <xdr:row>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4" r:id="rId30" name="Check Box 142">
              <controlPr defaultSize="0" autoFill="0" autoLine="0" autoPict="0">
                <anchor moveWithCells="1">
                  <from>
                    <xdr:col>4</xdr:col>
                    <xdr:colOff>828675</xdr:colOff>
                    <xdr:row>22</xdr:row>
                    <xdr:rowOff>0</xdr:rowOff>
                  </from>
                  <to>
                    <xdr:col>4</xdr:col>
                    <xdr:colOff>1152525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8" r:id="rId31" name="Check Box 196">
              <controlPr defaultSize="0" autoFill="0" autoLine="0" autoPict="0">
                <anchor moveWithCells="1">
                  <from>
                    <xdr:col>4</xdr:col>
                    <xdr:colOff>828675</xdr:colOff>
                    <xdr:row>5</xdr:row>
                    <xdr:rowOff>0</xdr:rowOff>
                  </from>
                  <to>
                    <xdr:col>4</xdr:col>
                    <xdr:colOff>1152525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0" r:id="rId32" name="Check Box 198">
              <controlPr defaultSize="0" autoFill="0" autoLine="0" autoPict="0">
                <anchor moveWithCells="1">
                  <from>
                    <xdr:col>4</xdr:col>
                    <xdr:colOff>828675</xdr:colOff>
                    <xdr:row>7</xdr:row>
                    <xdr:rowOff>0</xdr:rowOff>
                  </from>
                  <to>
                    <xdr:col>4</xdr:col>
                    <xdr:colOff>1152525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2" r:id="rId33" name="Check Box 200">
              <controlPr defaultSize="0" autoFill="0" autoLine="0" autoPict="0">
                <anchor moveWithCells="1">
                  <from>
                    <xdr:col>4</xdr:col>
                    <xdr:colOff>828675</xdr:colOff>
                    <xdr:row>9</xdr:row>
                    <xdr:rowOff>0</xdr:rowOff>
                  </from>
                  <to>
                    <xdr:col>4</xdr:col>
                    <xdr:colOff>1152525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3" r:id="rId34" name="Check Box 201">
              <controlPr defaultSize="0" autoFill="0" autoLine="0" autoPict="0">
                <anchor moveWithCells="1">
                  <from>
                    <xdr:col>4</xdr:col>
                    <xdr:colOff>828675</xdr:colOff>
                    <xdr:row>10</xdr:row>
                    <xdr:rowOff>0</xdr:rowOff>
                  </from>
                  <to>
                    <xdr:col>4</xdr:col>
                    <xdr:colOff>1152525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7" r:id="rId35" name="Check Box 205">
              <controlPr defaultSize="0" autoFill="0" autoLine="0" autoPict="0">
                <anchor moveWithCells="1">
                  <from>
                    <xdr:col>4</xdr:col>
                    <xdr:colOff>828675</xdr:colOff>
                    <xdr:row>14</xdr:row>
                    <xdr:rowOff>0</xdr:rowOff>
                  </from>
                  <to>
                    <xdr:col>4</xdr:col>
                    <xdr:colOff>1152525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8" r:id="rId36" name="Check Box 206">
              <controlPr defaultSize="0" autoFill="0" autoLine="0" autoPict="0">
                <anchor moveWithCells="1">
                  <from>
                    <xdr:col>4</xdr:col>
                    <xdr:colOff>828675</xdr:colOff>
                    <xdr:row>15</xdr:row>
                    <xdr:rowOff>0</xdr:rowOff>
                  </from>
                  <to>
                    <xdr:col>4</xdr:col>
                    <xdr:colOff>1152525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1" r:id="rId37" name="Check Box 219">
              <controlPr defaultSize="0" autoFill="0" autoLine="0" autoPict="0">
                <anchor moveWithCells="1">
                  <from>
                    <xdr:col>4</xdr:col>
                    <xdr:colOff>828675</xdr:colOff>
                    <xdr:row>20</xdr:row>
                    <xdr:rowOff>0</xdr:rowOff>
                  </from>
                  <to>
                    <xdr:col>4</xdr:col>
                    <xdr:colOff>1152525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3" r:id="rId38" name="Check Box 221">
              <controlPr defaultSize="0" autoFill="0" autoLine="0" autoPict="0">
                <anchor moveWithCells="1">
                  <from>
                    <xdr:col>4</xdr:col>
                    <xdr:colOff>828675</xdr:colOff>
                    <xdr:row>20</xdr:row>
                    <xdr:rowOff>0</xdr:rowOff>
                  </from>
                  <to>
                    <xdr:col>4</xdr:col>
                    <xdr:colOff>1171575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9" r:id="rId39" name="Check Box 227">
              <controlPr defaultSize="0" autoFill="0" autoLine="0" autoPict="0">
                <anchor moveWithCells="1">
                  <from>
                    <xdr:col>4</xdr:col>
                    <xdr:colOff>828675</xdr:colOff>
                    <xdr:row>20</xdr:row>
                    <xdr:rowOff>0</xdr:rowOff>
                  </from>
                  <to>
                    <xdr:col>4</xdr:col>
                    <xdr:colOff>1152525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21" r:id="rId40" name="Check Box 229">
              <controlPr defaultSize="0" autoFill="0" autoLine="0" autoPict="0">
                <anchor moveWithCells="1">
                  <from>
                    <xdr:col>10</xdr:col>
                    <xdr:colOff>485775</xdr:colOff>
                    <xdr:row>31</xdr:row>
                    <xdr:rowOff>228600</xdr:rowOff>
                  </from>
                  <to>
                    <xdr:col>10</xdr:col>
                    <xdr:colOff>838200</xdr:colOff>
                    <xdr:row>32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22" r:id="rId41" name="Check Box 230">
              <controlPr defaultSize="0" autoFill="0" autoLine="0" autoPict="0">
                <anchor moveWithCells="1">
                  <from>
                    <xdr:col>11</xdr:col>
                    <xdr:colOff>485775</xdr:colOff>
                    <xdr:row>31</xdr:row>
                    <xdr:rowOff>228600</xdr:rowOff>
                  </from>
                  <to>
                    <xdr:col>11</xdr:col>
                    <xdr:colOff>838200</xdr:colOff>
                    <xdr:row>32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23" r:id="rId42" name="Check Box 231">
              <controlPr defaultSize="0" autoFill="0" autoLine="0" autoPict="0">
                <anchor moveWithCells="1">
                  <from>
                    <xdr:col>4</xdr:col>
                    <xdr:colOff>838200</xdr:colOff>
                    <xdr:row>41</xdr:row>
                    <xdr:rowOff>238125</xdr:rowOff>
                  </from>
                  <to>
                    <xdr:col>4</xdr:col>
                    <xdr:colOff>1181100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28" r:id="rId43" name="Check Box 236">
              <controlPr defaultSize="0" autoFill="0" autoLine="0" autoPict="0">
                <anchor moveWithCells="1">
                  <from>
                    <xdr:col>4</xdr:col>
                    <xdr:colOff>828675</xdr:colOff>
                    <xdr:row>40</xdr:row>
                    <xdr:rowOff>9525</xdr:rowOff>
                  </from>
                  <to>
                    <xdr:col>4</xdr:col>
                    <xdr:colOff>1171575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29" r:id="rId44" name="Check Box 237">
              <controlPr defaultSize="0" autoFill="0" autoLine="0" autoPict="0">
                <anchor moveWithCells="1">
                  <from>
                    <xdr:col>4</xdr:col>
                    <xdr:colOff>828675</xdr:colOff>
                    <xdr:row>40</xdr:row>
                    <xdr:rowOff>238125</xdr:rowOff>
                  </from>
                  <to>
                    <xdr:col>4</xdr:col>
                    <xdr:colOff>1171575</xdr:colOff>
                    <xdr:row>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0" r:id="rId45" name="Check Box 238">
              <controlPr defaultSize="0" autoFill="0" autoLine="0" autoPict="0">
                <anchor moveWithCells="1">
                  <from>
                    <xdr:col>10</xdr:col>
                    <xdr:colOff>485775</xdr:colOff>
                    <xdr:row>32</xdr:row>
                    <xdr:rowOff>228600</xdr:rowOff>
                  </from>
                  <to>
                    <xdr:col>10</xdr:col>
                    <xdr:colOff>838200</xdr:colOff>
                    <xdr:row>33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1" r:id="rId46" name="Check Box 239">
              <controlPr defaultSize="0" autoFill="0" autoLine="0" autoPict="0">
                <anchor moveWithCells="1">
                  <from>
                    <xdr:col>11</xdr:col>
                    <xdr:colOff>485775</xdr:colOff>
                    <xdr:row>32</xdr:row>
                    <xdr:rowOff>228600</xdr:rowOff>
                  </from>
                  <to>
                    <xdr:col>11</xdr:col>
                    <xdr:colOff>838200</xdr:colOff>
                    <xdr:row>33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2" r:id="rId47" name="Check Box 240">
              <controlPr defaultSize="0" autoFill="0" autoLine="0" autoPict="0">
                <anchor moveWithCells="1">
                  <from>
                    <xdr:col>10</xdr:col>
                    <xdr:colOff>485775</xdr:colOff>
                    <xdr:row>33</xdr:row>
                    <xdr:rowOff>228600</xdr:rowOff>
                  </from>
                  <to>
                    <xdr:col>10</xdr:col>
                    <xdr:colOff>838200</xdr:colOff>
                    <xdr:row>34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3" r:id="rId48" name="Check Box 241">
              <controlPr defaultSize="0" autoFill="0" autoLine="0" autoPict="0">
                <anchor moveWithCells="1">
                  <from>
                    <xdr:col>11</xdr:col>
                    <xdr:colOff>485775</xdr:colOff>
                    <xdr:row>33</xdr:row>
                    <xdr:rowOff>228600</xdr:rowOff>
                  </from>
                  <to>
                    <xdr:col>11</xdr:col>
                    <xdr:colOff>838200</xdr:colOff>
                    <xdr:row>34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4" r:id="rId49" name="Check Box 242">
              <controlPr defaultSize="0" autoFill="0" autoLine="0" autoPict="0">
                <anchor moveWithCells="1">
                  <from>
                    <xdr:col>10</xdr:col>
                    <xdr:colOff>485775</xdr:colOff>
                    <xdr:row>34</xdr:row>
                    <xdr:rowOff>228600</xdr:rowOff>
                  </from>
                  <to>
                    <xdr:col>10</xdr:col>
                    <xdr:colOff>838200</xdr:colOff>
                    <xdr:row>35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5" r:id="rId50" name="Check Box 243">
              <controlPr defaultSize="0" autoFill="0" autoLine="0" autoPict="0">
                <anchor moveWithCells="1">
                  <from>
                    <xdr:col>11</xdr:col>
                    <xdr:colOff>485775</xdr:colOff>
                    <xdr:row>34</xdr:row>
                    <xdr:rowOff>228600</xdr:rowOff>
                  </from>
                  <to>
                    <xdr:col>11</xdr:col>
                    <xdr:colOff>838200</xdr:colOff>
                    <xdr:row>35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6" r:id="rId51" name="Check Box 244">
              <controlPr defaultSize="0" autoFill="0" autoLine="0" autoPict="0">
                <anchor moveWithCells="1">
                  <from>
                    <xdr:col>10</xdr:col>
                    <xdr:colOff>485775</xdr:colOff>
                    <xdr:row>35</xdr:row>
                    <xdr:rowOff>228600</xdr:rowOff>
                  </from>
                  <to>
                    <xdr:col>10</xdr:col>
                    <xdr:colOff>838200</xdr:colOff>
                    <xdr:row>36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7" r:id="rId52" name="Check Box 245">
              <controlPr defaultSize="0" autoFill="0" autoLine="0" autoPict="0">
                <anchor moveWithCells="1">
                  <from>
                    <xdr:col>11</xdr:col>
                    <xdr:colOff>485775</xdr:colOff>
                    <xdr:row>35</xdr:row>
                    <xdr:rowOff>228600</xdr:rowOff>
                  </from>
                  <to>
                    <xdr:col>11</xdr:col>
                    <xdr:colOff>838200</xdr:colOff>
                    <xdr:row>36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8" r:id="rId53" name="Check Box 246">
              <controlPr defaultSize="0" autoFill="0" autoLine="0" autoPict="0">
                <anchor moveWithCells="1">
                  <from>
                    <xdr:col>10</xdr:col>
                    <xdr:colOff>485775</xdr:colOff>
                    <xdr:row>36</xdr:row>
                    <xdr:rowOff>228600</xdr:rowOff>
                  </from>
                  <to>
                    <xdr:col>10</xdr:col>
                    <xdr:colOff>838200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9" r:id="rId54" name="Check Box 247">
              <controlPr defaultSize="0" autoFill="0" autoLine="0" autoPict="0">
                <anchor moveWithCells="1">
                  <from>
                    <xdr:col>11</xdr:col>
                    <xdr:colOff>485775</xdr:colOff>
                    <xdr:row>36</xdr:row>
                    <xdr:rowOff>228600</xdr:rowOff>
                  </from>
                  <to>
                    <xdr:col>11</xdr:col>
                    <xdr:colOff>838200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40" r:id="rId55" name="Check Box 248">
              <controlPr defaultSize="0" autoFill="0" autoLine="0" autoPict="0">
                <anchor moveWithCells="1">
                  <from>
                    <xdr:col>10</xdr:col>
                    <xdr:colOff>485775</xdr:colOff>
                    <xdr:row>37</xdr:row>
                    <xdr:rowOff>228600</xdr:rowOff>
                  </from>
                  <to>
                    <xdr:col>10</xdr:col>
                    <xdr:colOff>838200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41" r:id="rId56" name="Check Box 249">
              <controlPr defaultSize="0" autoFill="0" autoLine="0" autoPict="0">
                <anchor moveWithCells="1">
                  <from>
                    <xdr:col>11</xdr:col>
                    <xdr:colOff>485775</xdr:colOff>
                    <xdr:row>37</xdr:row>
                    <xdr:rowOff>228600</xdr:rowOff>
                  </from>
                  <to>
                    <xdr:col>11</xdr:col>
                    <xdr:colOff>838200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42" r:id="rId57" name="Check Box 250">
              <controlPr defaultSize="0" autoFill="0" autoLine="0" autoPict="0">
                <anchor moveWithCells="1">
                  <from>
                    <xdr:col>10</xdr:col>
                    <xdr:colOff>485775</xdr:colOff>
                    <xdr:row>38</xdr:row>
                    <xdr:rowOff>228600</xdr:rowOff>
                  </from>
                  <to>
                    <xdr:col>10</xdr:col>
                    <xdr:colOff>838200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43" r:id="rId58" name="Check Box 251">
              <controlPr defaultSize="0" autoFill="0" autoLine="0" autoPict="0">
                <anchor moveWithCells="1">
                  <from>
                    <xdr:col>11</xdr:col>
                    <xdr:colOff>485775</xdr:colOff>
                    <xdr:row>38</xdr:row>
                    <xdr:rowOff>228600</xdr:rowOff>
                  </from>
                  <to>
                    <xdr:col>11</xdr:col>
                    <xdr:colOff>838200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44" r:id="rId59" name="Check Box 252">
              <controlPr defaultSize="0" autoFill="0" autoLine="0" autoPict="0">
                <anchor moveWithCells="1">
                  <from>
                    <xdr:col>10</xdr:col>
                    <xdr:colOff>1095375</xdr:colOff>
                    <xdr:row>43</xdr:row>
                    <xdr:rowOff>0</xdr:rowOff>
                  </from>
                  <to>
                    <xdr:col>11</xdr:col>
                    <xdr:colOff>257175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45" r:id="rId60" name="Check Box 253">
              <controlPr defaultSize="0" autoFill="0" autoLine="0" autoPict="0">
                <anchor moveWithCells="1">
                  <from>
                    <xdr:col>4</xdr:col>
                    <xdr:colOff>828675</xdr:colOff>
                    <xdr:row>20</xdr:row>
                    <xdr:rowOff>0</xdr:rowOff>
                  </from>
                  <to>
                    <xdr:col>4</xdr:col>
                    <xdr:colOff>1171575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50" r:id="rId61" name="Check Box 258">
              <controlPr defaultSize="0" autoFill="0" autoLine="0" autoPict="0">
                <anchor moveWithCells="1">
                  <from>
                    <xdr:col>10</xdr:col>
                    <xdr:colOff>1095375</xdr:colOff>
                    <xdr:row>44</xdr:row>
                    <xdr:rowOff>0</xdr:rowOff>
                  </from>
                  <to>
                    <xdr:col>11</xdr:col>
                    <xdr:colOff>257175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51" r:id="rId62" name="Check Box 259">
              <controlPr defaultSize="0" autoFill="0" autoLine="0" autoPict="0">
                <anchor moveWithCells="1">
                  <from>
                    <xdr:col>10</xdr:col>
                    <xdr:colOff>1095375</xdr:colOff>
                    <xdr:row>45</xdr:row>
                    <xdr:rowOff>0</xdr:rowOff>
                  </from>
                  <to>
                    <xdr:col>11</xdr:col>
                    <xdr:colOff>257175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52" r:id="rId63" name="Check Box 260">
              <controlPr defaultSize="0" autoFill="0" autoLine="0" autoPict="0">
                <anchor moveWithCells="1">
                  <from>
                    <xdr:col>10</xdr:col>
                    <xdr:colOff>1095375</xdr:colOff>
                    <xdr:row>49</xdr:row>
                    <xdr:rowOff>0</xdr:rowOff>
                  </from>
                  <to>
                    <xdr:col>11</xdr:col>
                    <xdr:colOff>266700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53" r:id="rId64" name="Check Box 261">
              <controlPr defaultSize="0" autoFill="0" autoLine="0" autoPict="0">
                <anchor moveWithCells="1">
                  <from>
                    <xdr:col>10</xdr:col>
                    <xdr:colOff>1095375</xdr:colOff>
                    <xdr:row>50</xdr:row>
                    <xdr:rowOff>0</xdr:rowOff>
                  </from>
                  <to>
                    <xdr:col>11</xdr:col>
                    <xdr:colOff>266700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54" r:id="rId65" name="Check Box 262">
              <controlPr defaultSize="0" autoFill="0" autoLine="0" autoPict="0">
                <anchor moveWithCells="1">
                  <from>
                    <xdr:col>10</xdr:col>
                    <xdr:colOff>1095375</xdr:colOff>
                    <xdr:row>51</xdr:row>
                    <xdr:rowOff>0</xdr:rowOff>
                  </from>
                  <to>
                    <xdr:col>11</xdr:col>
                    <xdr:colOff>266700</xdr:colOff>
                    <xdr:row>52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6"/>
  <sheetViews>
    <sheetView workbookViewId="0"/>
  </sheetViews>
  <sheetFormatPr defaultColWidth="15.375" defaultRowHeight="15.75" x14ac:dyDescent="0.25"/>
  <sheetData>
    <row r="1" spans="1:2" x14ac:dyDescent="0.25">
      <c r="A1" s="130" t="s">
        <v>261</v>
      </c>
    </row>
    <row r="4" spans="1:2" x14ac:dyDescent="0.25">
      <c r="B4" s="132"/>
    </row>
    <row r="5" spans="1:2" x14ac:dyDescent="0.25">
      <c r="B5" s="132"/>
    </row>
    <row r="26" spans="2:2" x14ac:dyDescent="0.25">
      <c r="B26" s="5"/>
    </row>
  </sheetData>
  <sheetProtection formatColumns="0" formatRows="0" insertColumns="0" insertRows="0" deleteColumns="0" deleteRows="0" selectLockedCells="1" sort="0" autoFilter="0" selectUnlockedCell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248EE-3F60-46A1-8BD0-CE62ED471AD4}">
  <dimension ref="A1:N283"/>
  <sheetViews>
    <sheetView zoomScale="90" zoomScaleNormal="90" workbookViewId="0">
      <selection activeCell="B18" sqref="B18"/>
    </sheetView>
  </sheetViews>
  <sheetFormatPr defaultColWidth="8.875" defaultRowHeight="15.75" x14ac:dyDescent="0.25"/>
  <cols>
    <col min="1" max="1" width="23.375" customWidth="1"/>
    <col min="2" max="2" width="18" style="1" customWidth="1"/>
    <col min="3" max="3" width="23.375" bestFit="1" customWidth="1"/>
    <col min="4" max="4" width="20.625" bestFit="1" customWidth="1"/>
    <col min="5" max="6" width="16.875" customWidth="1"/>
    <col min="7" max="7" width="20.125" bestFit="1" customWidth="1"/>
    <col min="8" max="8" width="17.375" bestFit="1" customWidth="1"/>
    <col min="9" max="9" width="21.5" bestFit="1" customWidth="1"/>
    <col min="10" max="11" width="25.5" bestFit="1" customWidth="1"/>
  </cols>
  <sheetData>
    <row r="1" spans="1:2" x14ac:dyDescent="0.25">
      <c r="A1" t="s">
        <v>142</v>
      </c>
      <c r="B1" s="2" t="e">
        <f>VLOOKUP(A1, '3. Paste report.csv here'!$A$1:$B$28, 2, FALSE)</f>
        <v>#N/A</v>
      </c>
    </row>
    <row r="2" spans="1:2" x14ac:dyDescent="0.25">
      <c r="A2" t="s">
        <v>143</v>
      </c>
      <c r="B2" s="2" t="e">
        <v>#N/A</v>
      </c>
    </row>
    <row r="3" spans="1:2" x14ac:dyDescent="0.25">
      <c r="A3" t="s">
        <v>144</v>
      </c>
      <c r="B3" s="2" t="e">
        <f>VLOOKUP(A3, '3. Paste report.csv here'!$A$1:$B$28, 2, FALSE)</f>
        <v>#N/A</v>
      </c>
    </row>
    <row r="4" spans="1:2" x14ac:dyDescent="0.25">
      <c r="A4" t="s">
        <v>145</v>
      </c>
      <c r="B4" s="2" t="e">
        <f>VLOOKUP(A4, '3. Paste report.csv here'!$A$1:$B$28, 2, FALSE)</f>
        <v>#N/A</v>
      </c>
    </row>
    <row r="5" spans="1:2" x14ac:dyDescent="0.25">
      <c r="A5" t="s">
        <v>146</v>
      </c>
      <c r="B5" s="2" t="e">
        <f>VLOOKUP(A5, '3. Paste report.csv here'!$A$1:$B$28, 2, FALSE)</f>
        <v>#N/A</v>
      </c>
    </row>
    <row r="6" spans="1:2" x14ac:dyDescent="0.25">
      <c r="A6" t="s">
        <v>147</v>
      </c>
      <c r="B6" s="2" t="e">
        <f>VLOOKUP(A6, '3. Paste report.csv here'!$A$1:$B$28, 2, FALSE)</f>
        <v>#N/A</v>
      </c>
    </row>
    <row r="7" spans="1:2" x14ac:dyDescent="0.25">
      <c r="A7" t="s">
        <v>148</v>
      </c>
      <c r="B7" s="2" t="e">
        <f>VLOOKUP(A7, '3. Paste report.csv here'!$A$1:$B$28, 2, FALSE)</f>
        <v>#N/A</v>
      </c>
    </row>
    <row r="8" spans="1:2" x14ac:dyDescent="0.25">
      <c r="A8" t="s">
        <v>149</v>
      </c>
      <c r="B8" s="2" t="e">
        <f>VLOOKUP(A8, '3. Paste report.csv here'!$A$1:$B$28, 2, FALSE)</f>
        <v>#N/A</v>
      </c>
    </row>
    <row r="9" spans="1:2" x14ac:dyDescent="0.25">
      <c r="A9" t="s">
        <v>150</v>
      </c>
      <c r="B9" s="2" t="e">
        <f>VLOOKUP(A9, '3. Paste report.csv here'!$A$1:$B$28, 2, FALSE)</f>
        <v>#N/A</v>
      </c>
    </row>
    <row r="10" spans="1:2" x14ac:dyDescent="0.25">
      <c r="B10" s="2"/>
    </row>
    <row r="11" spans="1:2" x14ac:dyDescent="0.25">
      <c r="A11" t="s">
        <v>151</v>
      </c>
      <c r="B11" s="2" t="e">
        <f>VLOOKUP(A11, '3. Paste report.csv here'!$A$1:$B$28, 2, FALSE)</f>
        <v>#N/A</v>
      </c>
    </row>
    <row r="12" spans="1:2" x14ac:dyDescent="0.25">
      <c r="A12" t="s">
        <v>152</v>
      </c>
      <c r="B12" s="2" t="e">
        <f>VLOOKUP(A12, '3. Paste report.csv here'!$A$1:$B$28, 2, FALSE)</f>
        <v>#N/A</v>
      </c>
    </row>
    <row r="13" spans="1:2" x14ac:dyDescent="0.25">
      <c r="A13" t="s">
        <v>153</v>
      </c>
      <c r="B13" s="2" t="e">
        <f>VLOOKUP(A13, '3. Paste report.csv here'!$A$1:$B$28, 2, FALSE)</f>
        <v>#N/A</v>
      </c>
    </row>
    <row r="14" spans="1:2" x14ac:dyDescent="0.25">
      <c r="A14" t="s">
        <v>154</v>
      </c>
      <c r="B14" s="2" t="e">
        <f>VLOOKUP(A14, '3. Paste report.csv here'!$A$1:$B$28, 2, FALSE)</f>
        <v>#N/A</v>
      </c>
    </row>
    <row r="15" spans="1:2" x14ac:dyDescent="0.25">
      <c r="A15" t="s">
        <v>155</v>
      </c>
      <c r="B15" s="2" t="e">
        <f>VLOOKUP(A15, '3. Paste report.csv here'!$A$1:$B$28, 2, FALSE)</f>
        <v>#N/A</v>
      </c>
    </row>
    <row r="16" spans="1:2" x14ac:dyDescent="0.25">
      <c r="A16" t="s">
        <v>156</v>
      </c>
      <c r="B16" s="2" t="e">
        <f>VLOOKUP(A16, '3. Paste report.csv here'!$A$1:$B$28, 2, FALSE)</f>
        <v>#N/A</v>
      </c>
    </row>
    <row r="17" spans="1:11" x14ac:dyDescent="0.25">
      <c r="A17" t="s">
        <v>157</v>
      </c>
      <c r="B17" s="2" t="e">
        <f>VLOOKUP(A17, '3. Paste report.csv here'!$A$1:$B$28, 2, FALSE)</f>
        <v>#N/A</v>
      </c>
    </row>
    <row r="18" spans="1:11" x14ac:dyDescent="0.25">
      <c r="A18" t="s">
        <v>158</v>
      </c>
      <c r="B18" s="2" t="e">
        <f>VLOOKUP(A18, '3. Paste report.csv here'!$A$1:$B$28, 2, FALSE)</f>
        <v>#N/A</v>
      </c>
    </row>
    <row r="19" spans="1:11" x14ac:dyDescent="0.25">
      <c r="A19" t="s">
        <v>159</v>
      </c>
      <c r="B19" s="2" t="e">
        <f>VLOOKUP(A19, '3. Paste report.csv here'!$A$1:$B$28, 2, FALSE)</f>
        <v>#N/A</v>
      </c>
    </row>
    <row r="20" spans="1:11" x14ac:dyDescent="0.25">
      <c r="A20" t="s">
        <v>160</v>
      </c>
      <c r="B20" s="2" t="e">
        <f>VLOOKUP(A20, '3. Paste report.csv here'!$A$1:$B$28, 2, FALSE)</f>
        <v>#N/A</v>
      </c>
    </row>
    <row r="21" spans="1:11" x14ac:dyDescent="0.25">
      <c r="A21" t="s">
        <v>161</v>
      </c>
      <c r="B21" s="2" t="e">
        <f>VLOOKUP(A21, '3. Paste report.csv here'!$A$1:$B$28, 2, FALSE)</f>
        <v>#N/A</v>
      </c>
    </row>
    <row r="22" spans="1:11" x14ac:dyDescent="0.25">
      <c r="A22" t="s">
        <v>162</v>
      </c>
      <c r="B22" s="2" t="e">
        <f>VLOOKUP(A22, '3. Paste report.csv here'!$A$1:$B$28, 2, FALSE)</f>
        <v>#N/A</v>
      </c>
    </row>
    <row r="23" spans="1:11" x14ac:dyDescent="0.25">
      <c r="A23" t="s">
        <v>163</v>
      </c>
      <c r="B23" s="2" t="e">
        <f>VLOOKUP(A23, '3. Paste report.csv here'!$A$1:$B$28, 2, FALSE)</f>
        <v>#N/A</v>
      </c>
    </row>
    <row r="24" spans="1:11" x14ac:dyDescent="0.25">
      <c r="A24" t="s">
        <v>164</v>
      </c>
      <c r="B24" s="2" t="e">
        <f>VLOOKUP(A24, '3. Paste report.csv here'!$A$1:$B$28, 2, FALSE)</f>
        <v>#N/A</v>
      </c>
    </row>
    <row r="25" spans="1:11" x14ac:dyDescent="0.25">
      <c r="A25" t="s">
        <v>165</v>
      </c>
      <c r="B25" s="2" t="e">
        <f>VLOOKUP(A25, '3. Paste report.csv here'!$A$1:$B$28, 2, FALSE)</f>
        <v>#N/A</v>
      </c>
    </row>
    <row r="26" spans="1:11" x14ac:dyDescent="0.25">
      <c r="A26" t="s">
        <v>166</v>
      </c>
      <c r="B26" s="2" t="e">
        <f>VLOOKUP(A26, '3. Paste report.csv here'!$A$1:$B$28, 2, FALSE)</f>
        <v>#N/A</v>
      </c>
    </row>
    <row r="27" spans="1:11" x14ac:dyDescent="0.25">
      <c r="A27" t="s">
        <v>207</v>
      </c>
      <c r="B27" s="2" t="e">
        <f>VLOOKUP(A27, '3. Paste report.csv here'!$A$1:$B$28, 2, FALSE)</f>
        <v>#N/A</v>
      </c>
    </row>
    <row r="28" spans="1:11" x14ac:dyDescent="0.25">
      <c r="A28" t="s">
        <v>167</v>
      </c>
      <c r="B28" s="2" t="e">
        <f>VLOOKUP(A28, '3. Paste report.csv here'!$A$1:$B$28, 2, FALSE)</f>
        <v>#N/A</v>
      </c>
    </row>
    <row r="29" spans="1:11" x14ac:dyDescent="0.25">
      <c r="A29" t="s">
        <v>168</v>
      </c>
      <c r="B29" s="2" t="e">
        <f>VLOOKUP(A29, '3. Paste report.csv here'!$A$1:$B$28, 2, FALSE)</f>
        <v>#N/A</v>
      </c>
    </row>
    <row r="30" spans="1:11" x14ac:dyDescent="0.25">
      <c r="B30" s="2"/>
    </row>
    <row r="31" spans="1:11" x14ac:dyDescent="0.25">
      <c r="A31" s="3" t="s">
        <v>169</v>
      </c>
    </row>
    <row r="32" spans="1:11" x14ac:dyDescent="0.25">
      <c r="A32" t="str">
        <f>B46</f>
        <v xml:space="preserve"> </v>
      </c>
      <c r="B32" t="str">
        <f>IF($A$31='3. Paste report.csv here'!$A$30, '3. Paste report.csv here'!B31, " ")</f>
        <v xml:space="preserve"> </v>
      </c>
      <c r="C32" t="str">
        <f>IF($A$31='3. Paste report.csv here'!$A$30, '3. Paste report.csv here'!C31, " ")</f>
        <v xml:space="preserve"> </v>
      </c>
      <c r="D32" t="str">
        <f>IF($A$31='3. Paste report.csv here'!$A$30, '3. Paste report.csv here'!D31, " ")</f>
        <v xml:space="preserve"> </v>
      </c>
      <c r="E32" t="str">
        <f>IF($A$31='3. Paste report.csv here'!$A$30, '3. Paste report.csv here'!E31, " ")</f>
        <v xml:space="preserve"> </v>
      </c>
      <c r="F32" t="str">
        <f>IF($A$31='3. Paste report.csv here'!$A$30, '3. Paste report.csv here'!F31, " ")</f>
        <v xml:space="preserve"> </v>
      </c>
      <c r="G32" t="str">
        <f>IF($A$31='3. Paste report.csv here'!$A$30, '3. Paste report.csv here'!G31, " ")</f>
        <v xml:space="preserve"> </v>
      </c>
      <c r="H32" s="2"/>
      <c r="I32" s="2"/>
      <c r="J32" s="2"/>
      <c r="K32" s="2"/>
    </row>
    <row r="33" spans="1:11" x14ac:dyDescent="0.25">
      <c r="A33" t="str">
        <f>IF($A$31='3. Paste report.csv here'!$A$30, '3. Paste report.csv here'!A32, " ")</f>
        <v xml:space="preserve"> </v>
      </c>
      <c r="B33" t="str">
        <f>IF($A$31='3. Paste report.csv here'!$A$30, '3. Paste report.csv here'!B32, " ")</f>
        <v xml:space="preserve"> </v>
      </c>
      <c r="C33" t="str">
        <f>IF($A$31='3. Paste report.csv here'!$A$30, '3. Paste report.csv here'!C32, " ")</f>
        <v xml:space="preserve"> </v>
      </c>
      <c r="D33" t="str">
        <f>IF($A$31='3. Paste report.csv here'!$A$30, '3. Paste report.csv here'!D32, " ")</f>
        <v xml:space="preserve"> </v>
      </c>
      <c r="E33" t="str">
        <f>IF($A$31='3. Paste report.csv here'!$A$30, '3. Paste report.csv here'!E32, " ")</f>
        <v xml:space="preserve"> </v>
      </c>
      <c r="F33" t="str">
        <f>IF($A$31='3. Paste report.csv here'!$A$30, '3. Paste report.csv here'!F32, " ")</f>
        <v xml:space="preserve"> </v>
      </c>
      <c r="G33" t="str">
        <f>IF($A$31='3. Paste report.csv here'!$A$30, '3. Paste report.csv here'!G32, " ")</f>
        <v xml:space="preserve"> </v>
      </c>
      <c r="H33" s="2"/>
      <c r="I33" s="2"/>
      <c r="J33" s="2"/>
      <c r="K33" s="2"/>
    </row>
    <row r="34" spans="1:11" x14ac:dyDescent="0.25">
      <c r="A34" t="str">
        <f>IF($A$31='3. Paste report.csv here'!$A$30, '3. Paste report.csv here'!A33, " ")</f>
        <v xml:space="preserve"> </v>
      </c>
      <c r="B34" t="str">
        <f>IF($A$31='3. Paste report.csv here'!$A$30, '3. Paste report.csv here'!B33, " ")</f>
        <v xml:space="preserve"> </v>
      </c>
      <c r="C34" t="str">
        <f>IF($A$31='3. Paste report.csv here'!$A$30, '3. Paste report.csv here'!C33, " ")</f>
        <v xml:space="preserve"> </v>
      </c>
      <c r="D34" t="str">
        <f>IF($A$31='3. Paste report.csv here'!$A$30, '3. Paste report.csv here'!D33, " ")</f>
        <v xml:space="preserve"> </v>
      </c>
      <c r="E34" t="str">
        <f>IF($A$31='3. Paste report.csv here'!$A$30, '3. Paste report.csv here'!E33, " ")</f>
        <v xml:space="preserve"> </v>
      </c>
      <c r="F34" t="str">
        <f>IF($A$31='3. Paste report.csv here'!$A$30, '3. Paste report.csv here'!F33, " ")</f>
        <v xml:space="preserve"> </v>
      </c>
      <c r="G34" t="str">
        <f>IF($A$31='3. Paste report.csv here'!$A$30, '3. Paste report.csv here'!G33, " ")</f>
        <v xml:space="preserve"> </v>
      </c>
      <c r="H34" s="2"/>
      <c r="I34" s="2"/>
      <c r="J34" s="2"/>
      <c r="K34" s="2"/>
    </row>
    <row r="35" spans="1:11" x14ac:dyDescent="0.25">
      <c r="A35" t="str">
        <f>IF($A$31='3. Paste report.csv here'!$A$30, '3. Paste report.csv here'!A34, " ")</f>
        <v xml:space="preserve"> </v>
      </c>
      <c r="B35" t="str">
        <f>IF($A$31='3. Paste report.csv here'!$A$30, '3. Paste report.csv here'!B34, " ")</f>
        <v xml:space="preserve"> </v>
      </c>
      <c r="C35" t="str">
        <f>IF($A$31='3. Paste report.csv here'!$A$30, '3. Paste report.csv here'!C34, " ")</f>
        <v xml:space="preserve"> </v>
      </c>
      <c r="D35" t="str">
        <f>IF($A$31='3. Paste report.csv here'!$A$30, '3. Paste report.csv here'!D34, " ")</f>
        <v xml:space="preserve"> </v>
      </c>
      <c r="E35" t="str">
        <f>IF($A$31='3. Paste report.csv here'!$A$30, '3. Paste report.csv here'!E34, " ")</f>
        <v xml:space="preserve"> </v>
      </c>
      <c r="F35" t="str">
        <f>IF($A$31='3. Paste report.csv here'!$A$30, '3. Paste report.csv here'!F34, " ")</f>
        <v xml:space="preserve"> </v>
      </c>
      <c r="G35" t="str">
        <f>IF($A$31='3. Paste report.csv here'!$A$30, '3. Paste report.csv here'!G34, " ")</f>
        <v xml:space="preserve"> </v>
      </c>
      <c r="H35" s="2"/>
      <c r="I35" s="2"/>
      <c r="J35" s="2"/>
      <c r="K35" s="2"/>
    </row>
    <row r="36" spans="1:11" x14ac:dyDescent="0.25">
      <c r="A36" t="str">
        <f>IF($A$31='3. Paste report.csv here'!$A$30, '3. Paste report.csv here'!A35, " ")</f>
        <v xml:space="preserve"> </v>
      </c>
      <c r="B36" t="str">
        <f>IF($A$31='3. Paste report.csv here'!$A$30, '3. Paste report.csv here'!B35, " ")</f>
        <v xml:space="preserve"> </v>
      </c>
      <c r="C36" t="str">
        <f>IF($A$31='3. Paste report.csv here'!$A$30, '3. Paste report.csv here'!C35, " ")</f>
        <v xml:space="preserve"> </v>
      </c>
      <c r="D36" t="str">
        <f>IF($A$31='3. Paste report.csv here'!$A$30, '3. Paste report.csv here'!D35, " ")</f>
        <v xml:space="preserve"> </v>
      </c>
      <c r="E36" t="str">
        <f>IF($A$31='3. Paste report.csv here'!$A$30, '3. Paste report.csv here'!E35, " ")</f>
        <v xml:space="preserve"> </v>
      </c>
      <c r="F36" t="str">
        <f>IF($A$31='3. Paste report.csv here'!$A$30, '3. Paste report.csv here'!F35, " ")</f>
        <v xml:space="preserve"> </v>
      </c>
      <c r="G36" t="str">
        <f>IF($A$31='3. Paste report.csv here'!$A$30, '3. Paste report.csv here'!G35, " ")</f>
        <v xml:space="preserve"> </v>
      </c>
      <c r="H36" s="2"/>
      <c r="I36" s="2"/>
      <c r="J36" s="2"/>
      <c r="K36" s="2"/>
    </row>
    <row r="37" spans="1:11" x14ac:dyDescent="0.25">
      <c r="A37" t="str">
        <f>IF($A$31='3. Paste report.csv here'!$A$30, '3. Paste report.csv here'!A36, " ")</f>
        <v xml:space="preserve"> </v>
      </c>
      <c r="B37" t="str">
        <f>IF($A$31='3. Paste report.csv here'!$A$30, '3. Paste report.csv here'!B36, " ")</f>
        <v xml:space="preserve"> </v>
      </c>
      <c r="C37" t="str">
        <f>IF($A$31='3. Paste report.csv here'!$A$30, '3. Paste report.csv here'!C36, " ")</f>
        <v xml:space="preserve"> </v>
      </c>
      <c r="D37" t="str">
        <f>IF($A$31='3. Paste report.csv here'!$A$30, '3. Paste report.csv here'!D36, " ")</f>
        <v xml:space="preserve"> </v>
      </c>
      <c r="E37" t="str">
        <f>IF($A$31='3. Paste report.csv here'!$A$30, '3. Paste report.csv here'!E36, " ")</f>
        <v xml:space="preserve"> </v>
      </c>
      <c r="F37" t="str">
        <f>IF($A$31='3. Paste report.csv here'!$A$30, '3. Paste report.csv here'!F36, " ")</f>
        <v xml:space="preserve"> </v>
      </c>
      <c r="G37" t="str">
        <f>IF($A$31='3. Paste report.csv here'!$A$30, '3. Paste report.csv here'!G36, " ")</f>
        <v xml:space="preserve"> </v>
      </c>
    </row>
    <row r="38" spans="1:11" x14ac:dyDescent="0.25">
      <c r="A38" t="str">
        <f>IF($A$31='3. Paste report.csv here'!$A$30, '3. Paste report.csv here'!A37, " ")</f>
        <v xml:space="preserve"> </v>
      </c>
      <c r="B38" t="str">
        <f>IF($A$31='3. Paste report.csv here'!$A$30, '3. Paste report.csv here'!B37, " ")</f>
        <v xml:space="preserve"> </v>
      </c>
      <c r="C38" t="str">
        <f>IF($A$31='3. Paste report.csv here'!$A$30, '3. Paste report.csv here'!C37, " ")</f>
        <v xml:space="preserve"> </v>
      </c>
      <c r="D38" t="str">
        <f>IF($A$31='3. Paste report.csv here'!$A$30, '3. Paste report.csv here'!D37, " ")</f>
        <v xml:space="preserve"> </v>
      </c>
      <c r="E38" t="str">
        <f>IF($A$31='3. Paste report.csv here'!$A$30, '3. Paste report.csv here'!E37, " ")</f>
        <v xml:space="preserve"> </v>
      </c>
      <c r="F38" t="str">
        <f>IF($A$31='3. Paste report.csv here'!$A$30, '3. Paste report.csv here'!F37, " ")</f>
        <v xml:space="preserve"> </v>
      </c>
      <c r="G38" t="str">
        <f>IF($A$31='3. Paste report.csv here'!$A$30, '3. Paste report.csv here'!G37, " ")</f>
        <v xml:space="preserve"> </v>
      </c>
    </row>
    <row r="39" spans="1:11" x14ac:dyDescent="0.25">
      <c r="A39" t="str">
        <f>IF($A$31='3. Paste report.csv here'!$A$30, '3. Paste report.csv here'!A38, " ")</f>
        <v xml:space="preserve"> </v>
      </c>
      <c r="B39" t="str">
        <f>IF($A$31='3. Paste report.csv here'!$A$30, '3. Paste report.csv here'!B38, " ")</f>
        <v xml:space="preserve"> </v>
      </c>
      <c r="C39" t="str">
        <f>IF($A$31='3. Paste report.csv here'!$A$30, '3. Paste report.csv here'!C38, " ")</f>
        <v xml:space="preserve"> </v>
      </c>
      <c r="D39" t="str">
        <f>IF($A$31='3. Paste report.csv here'!$A$30, '3. Paste report.csv here'!D38, " ")</f>
        <v xml:space="preserve"> </v>
      </c>
      <c r="E39" t="str">
        <f>IF($A$31='3. Paste report.csv here'!$A$30, '3. Paste report.csv here'!E38, " ")</f>
        <v xml:space="preserve"> </v>
      </c>
      <c r="F39" t="str">
        <f>IF($A$31='3. Paste report.csv here'!$A$30, '3. Paste report.csv here'!F38, " ")</f>
        <v xml:space="preserve"> </v>
      </c>
      <c r="G39" t="str">
        <f>IF($A$31='3. Paste report.csv here'!$A$30, '3. Paste report.csv here'!G38, " ")</f>
        <v xml:space="preserve"> </v>
      </c>
      <c r="I39" s="1"/>
      <c r="J39" s="1"/>
      <c r="K39" s="1"/>
    </row>
    <row r="40" spans="1:11" x14ac:dyDescent="0.25">
      <c r="A40" t="str">
        <f>IF($A$31='3. Paste report.csv here'!$A$30, '3. Paste report.csv here'!A39, " ")</f>
        <v xml:space="preserve"> </v>
      </c>
      <c r="B40" t="str">
        <f>IF($A$31='3. Paste report.csv here'!$A$30, '3. Paste report.csv here'!B39, " ")</f>
        <v xml:space="preserve"> </v>
      </c>
      <c r="C40" t="str">
        <f>IF($A$31='3. Paste report.csv here'!$A$30, '3. Paste report.csv here'!C39, " ")</f>
        <v xml:space="preserve"> </v>
      </c>
      <c r="D40" t="str">
        <f>IF($A$31='3. Paste report.csv here'!$A$30, '3. Paste report.csv here'!D39, " ")</f>
        <v xml:space="preserve"> </v>
      </c>
      <c r="E40" t="str">
        <f>IF($A$31='3. Paste report.csv here'!$A$30, '3. Paste report.csv here'!E39, " ")</f>
        <v xml:space="preserve"> </v>
      </c>
      <c r="F40" t="str">
        <f>IF($A$31='3. Paste report.csv here'!$A$30, '3. Paste report.csv here'!F39, " ")</f>
        <v xml:space="preserve"> </v>
      </c>
      <c r="G40" t="str">
        <f>IF($A$31='3. Paste report.csv here'!$A$30, '3. Paste report.csv here'!G39, " ")</f>
        <v xml:space="preserve"> </v>
      </c>
      <c r="I40" s="1"/>
      <c r="J40" s="1"/>
      <c r="K40" s="1"/>
    </row>
    <row r="41" spans="1:11" x14ac:dyDescent="0.25">
      <c r="A41" t="str">
        <f>IF($A$31='3. Paste report.csv here'!$A$30, '3. Paste report.csv here'!A40, " ")</f>
        <v xml:space="preserve"> </v>
      </c>
      <c r="B41" t="str">
        <f>IF($A$31='3. Paste report.csv here'!$A$30, '3. Paste report.csv here'!B40, " ")</f>
        <v xml:space="preserve"> </v>
      </c>
      <c r="C41" t="str">
        <f>IF($A$31='3. Paste report.csv here'!$A$30, '3. Paste report.csv here'!C40, " ")</f>
        <v xml:space="preserve"> </v>
      </c>
      <c r="D41" t="str">
        <f>IF($A$31='3. Paste report.csv here'!$A$30, '3. Paste report.csv here'!D40, " ")</f>
        <v xml:space="preserve"> </v>
      </c>
      <c r="E41" t="str">
        <f>IF($A$31='3. Paste report.csv here'!$A$30, '3. Paste report.csv here'!E40, " ")</f>
        <v xml:space="preserve"> </v>
      </c>
      <c r="F41" t="str">
        <f>IF($A$31='3. Paste report.csv here'!$A$30, '3. Paste report.csv here'!F40, " ")</f>
        <v xml:space="preserve"> </v>
      </c>
      <c r="G41" t="str">
        <f>IF($A$31='3. Paste report.csv here'!$A$30, '3. Paste report.csv here'!G40, " ")</f>
        <v xml:space="preserve"> </v>
      </c>
      <c r="I41" s="1"/>
      <c r="J41" s="1"/>
      <c r="K41" s="1"/>
    </row>
    <row r="42" spans="1:11" x14ac:dyDescent="0.25">
      <c r="A42" t="str">
        <f>IF($A$31='3. Paste report.csv here'!$A$30, '3. Paste report.csv here'!A41, " ")</f>
        <v xml:space="preserve"> </v>
      </c>
      <c r="B42" t="str">
        <f>IF($A$31='3. Paste report.csv here'!$A$30, '3. Paste report.csv here'!B41, " ")</f>
        <v xml:space="preserve"> </v>
      </c>
      <c r="C42" t="str">
        <f>IF($A$31='3. Paste report.csv here'!$A$30, '3. Paste report.csv here'!C41, " ")</f>
        <v xml:space="preserve"> </v>
      </c>
      <c r="D42" t="str">
        <f>IF($A$31='3. Paste report.csv here'!$A$30, '3. Paste report.csv here'!D41, " ")</f>
        <v xml:space="preserve"> </v>
      </c>
      <c r="E42" t="str">
        <f>IF($A$31='3. Paste report.csv here'!$A$30, '3. Paste report.csv here'!E41, " ")</f>
        <v xml:space="preserve"> </v>
      </c>
      <c r="F42" t="str">
        <f>IF($A$31='3. Paste report.csv here'!$A$30, '3. Paste report.csv here'!F41, " ")</f>
        <v xml:space="preserve"> </v>
      </c>
      <c r="G42" t="str">
        <f>IF($A$31='3. Paste report.csv here'!$A$30, '3. Paste report.csv here'!G41, " ")</f>
        <v xml:space="preserve"> </v>
      </c>
      <c r="I42" s="1"/>
      <c r="J42" s="1"/>
      <c r="K42" s="1"/>
    </row>
    <row r="43" spans="1:11" x14ac:dyDescent="0.25">
      <c r="I43" s="1"/>
      <c r="J43" s="1"/>
      <c r="K43" s="1"/>
    </row>
    <row r="44" spans="1:11" x14ac:dyDescent="0.25">
      <c r="A44" s="3" t="s">
        <v>170</v>
      </c>
      <c r="C44" s="1"/>
      <c r="D44" s="1"/>
      <c r="E44" s="2"/>
      <c r="F44" s="2"/>
      <c r="G44" s="2"/>
      <c r="I44" s="1"/>
      <c r="J44" s="1"/>
      <c r="K44" s="1"/>
    </row>
    <row r="45" spans="1:11" x14ac:dyDescent="0.25">
      <c r="A45" t="str">
        <f>IF($A$44='3. Paste report.csv here'!$A$43, '3. Paste report.csv here'!A44, " ")</f>
        <v xml:space="preserve"> </v>
      </c>
      <c r="B45" t="str">
        <f>IF($A$44='3. Paste report.csv here'!$A$43, '3. Paste report.csv here'!B44, " ")</f>
        <v xml:space="preserve"> </v>
      </c>
      <c r="C45" t="str">
        <f>IF($A$44='3. Paste report.csv here'!$A$43, '3. Paste report.csv here'!C44, " ")</f>
        <v xml:space="preserve"> </v>
      </c>
      <c r="D45" t="str">
        <f>IF($A$44='3. Paste report.csv here'!$A$43, '3. Paste report.csv here'!D44, " ")</f>
        <v xml:space="preserve"> </v>
      </c>
      <c r="E45" t="str">
        <f>IF($A$44='3. Paste report.csv here'!$A$43, '3. Paste report.csv here'!E44, " ")</f>
        <v xml:space="preserve"> </v>
      </c>
      <c r="F45" t="str">
        <f>IF($A$44='3. Paste report.csv here'!$A$43, '3. Paste report.csv here'!F44, " ")</f>
        <v xml:space="preserve"> </v>
      </c>
      <c r="G45" t="str">
        <f>IF($A$44='3. Paste report.csv here'!$A$43, '3. Paste report.csv here'!G44, " ")</f>
        <v xml:space="preserve"> </v>
      </c>
      <c r="H45" s="1"/>
      <c r="I45" s="1"/>
      <c r="J45" s="1"/>
      <c r="K45" s="1"/>
    </row>
    <row r="46" spans="1:11" x14ac:dyDescent="0.25">
      <c r="A46" t="str">
        <f>IF($A$44='3. Paste report.csv here'!$A$43, '3. Paste report.csv here'!A45, " ")</f>
        <v xml:space="preserve"> </v>
      </c>
      <c r="B46" t="str">
        <f>IF($A$44='3. Paste report.csv here'!$A$43, '3. Paste report.csv here'!B45, " ")</f>
        <v xml:space="preserve"> </v>
      </c>
      <c r="C46" t="str">
        <f>IF($A$44='3. Paste report.csv here'!$A$43, '3. Paste report.csv here'!C45, " ")</f>
        <v xml:space="preserve"> </v>
      </c>
      <c r="D46" t="str">
        <f>IF($A$44='3. Paste report.csv here'!$A$43, '3. Paste report.csv here'!D45, " ")</f>
        <v xml:space="preserve"> </v>
      </c>
      <c r="E46" t="str">
        <f>IF($A$44='3. Paste report.csv here'!$A$43, '3. Paste report.csv here'!E45, " ")</f>
        <v xml:space="preserve"> </v>
      </c>
      <c r="F46" t="str">
        <f>IF($A$44='3. Paste report.csv here'!$A$43, '3. Paste report.csv here'!F45, " ")</f>
        <v xml:space="preserve"> </v>
      </c>
      <c r="G46" t="str">
        <f>IF($A$44='3. Paste report.csv here'!$A$43, '3. Paste report.csv here'!G45, " ")</f>
        <v xml:space="preserve"> </v>
      </c>
      <c r="H46" s="1"/>
      <c r="I46" s="1"/>
      <c r="J46" s="1"/>
      <c r="K46" s="1"/>
    </row>
    <row r="47" spans="1:11" x14ac:dyDescent="0.25">
      <c r="A47" t="str">
        <f>IF($A$44='3. Paste report.csv here'!$A$43, '3. Paste report.csv here'!A46, " ")</f>
        <v xml:space="preserve"> </v>
      </c>
      <c r="B47" t="str">
        <f>IF($A$44='3. Paste report.csv here'!$A$43, '3. Paste report.csv here'!B46, " ")</f>
        <v xml:space="preserve"> </v>
      </c>
      <c r="C47" t="str">
        <f>IF($A$44='3. Paste report.csv here'!$A$43, '3. Paste report.csv here'!C46, " ")</f>
        <v xml:space="preserve"> </v>
      </c>
      <c r="D47" t="str">
        <f>IF($A$44='3. Paste report.csv here'!$A$43, '3. Paste report.csv here'!D46, " ")</f>
        <v xml:space="preserve"> </v>
      </c>
      <c r="E47" t="str">
        <f>IF($A$44='3. Paste report.csv here'!$A$43, '3. Paste report.csv here'!E46, " ")</f>
        <v xml:space="preserve"> </v>
      </c>
      <c r="F47" t="str">
        <f>IF($A$44='3. Paste report.csv here'!$A$43, '3. Paste report.csv here'!F46, " ")</f>
        <v xml:space="preserve"> </v>
      </c>
      <c r="G47" t="str">
        <f>IF($A$44='3. Paste report.csv here'!$A$43, '3. Paste report.csv here'!G46, " ")</f>
        <v xml:space="preserve"> </v>
      </c>
      <c r="H47" s="1"/>
      <c r="I47" s="1"/>
      <c r="J47" s="1"/>
      <c r="K47" s="1"/>
    </row>
    <row r="48" spans="1:11" x14ac:dyDescent="0.25">
      <c r="A48" t="str">
        <f>IF($A$44='3. Paste report.csv here'!$A$43, '3. Paste report.csv here'!A47, " ")</f>
        <v xml:space="preserve"> </v>
      </c>
      <c r="B48" t="str">
        <f>IF($A$44='3. Paste report.csv here'!$A$43, '3. Paste report.csv here'!B47, " ")</f>
        <v xml:space="preserve"> </v>
      </c>
      <c r="C48" t="str">
        <f>IF($A$44='3. Paste report.csv here'!$A$43, '3. Paste report.csv here'!C47, " ")</f>
        <v xml:space="preserve"> </v>
      </c>
      <c r="D48" t="str">
        <f>IF($A$44='3. Paste report.csv here'!$A$43, '3. Paste report.csv here'!D47, " ")</f>
        <v xml:space="preserve"> </v>
      </c>
      <c r="E48" t="str">
        <f>IF($A$44='3. Paste report.csv here'!$A$43, '3. Paste report.csv here'!E47, " ")</f>
        <v xml:space="preserve"> </v>
      </c>
      <c r="F48" t="str">
        <f>IF($A$44='3. Paste report.csv here'!$A$43, '3. Paste report.csv here'!F47, " ")</f>
        <v xml:space="preserve"> </v>
      </c>
      <c r="G48" t="str">
        <f>IF($A$44='3. Paste report.csv here'!$A$43, '3. Paste report.csv here'!G47, " ")</f>
        <v xml:space="preserve"> </v>
      </c>
      <c r="H48" s="1"/>
      <c r="I48" s="1"/>
      <c r="J48" s="1"/>
      <c r="K48" s="1"/>
    </row>
    <row r="49" spans="1:12" x14ac:dyDescent="0.25">
      <c r="A49" t="str">
        <f>IF($A$44='3. Paste report.csv here'!$A$43, '3. Paste report.csv here'!A48, " ")</f>
        <v xml:space="preserve"> </v>
      </c>
      <c r="B49" t="str">
        <f>IF($A$44='3. Paste report.csv here'!$A$43, '3. Paste report.csv here'!B48, " ")</f>
        <v xml:space="preserve"> </v>
      </c>
      <c r="C49" t="str">
        <f>IF($A$44='3. Paste report.csv here'!$A$43, '3. Paste report.csv here'!C48, " ")</f>
        <v xml:space="preserve"> </v>
      </c>
      <c r="D49" t="str">
        <f>IF($A$44='3. Paste report.csv here'!$A$43, '3. Paste report.csv here'!D48, " ")</f>
        <v xml:space="preserve"> </v>
      </c>
      <c r="E49" t="str">
        <f>IF($A$44='3. Paste report.csv here'!$A$43, '3. Paste report.csv here'!E48, " ")</f>
        <v xml:space="preserve"> </v>
      </c>
      <c r="F49" t="str">
        <f>IF($A$44='3. Paste report.csv here'!$A$43, '3. Paste report.csv here'!F48, " ")</f>
        <v xml:space="preserve"> </v>
      </c>
      <c r="G49" t="str">
        <f>IF($A$44='3. Paste report.csv here'!$A$43, '3. Paste report.csv here'!G48, " ")</f>
        <v xml:space="preserve"> </v>
      </c>
      <c r="H49" s="1"/>
      <c r="I49" s="1"/>
      <c r="J49" s="1"/>
      <c r="K49" s="1"/>
    </row>
    <row r="50" spans="1:12" x14ac:dyDescent="0.25">
      <c r="A50" t="str">
        <f>IF($A$44='3. Paste report.csv here'!$A$43, '3. Paste report.csv here'!A49, " ")</f>
        <v xml:space="preserve"> </v>
      </c>
      <c r="B50" t="str">
        <f>IF($A$44='3. Paste report.csv here'!$A$43, '3. Paste report.csv here'!B49, " ")</f>
        <v xml:space="preserve"> </v>
      </c>
      <c r="C50" t="str">
        <f>IF($A$44='3. Paste report.csv here'!$A$43, '3. Paste report.csv here'!C49, " ")</f>
        <v xml:space="preserve"> </v>
      </c>
      <c r="D50" t="str">
        <f>IF($A$44='3. Paste report.csv here'!$A$43, '3. Paste report.csv here'!D49, " ")</f>
        <v xml:space="preserve"> </v>
      </c>
      <c r="E50" t="str">
        <f>IF($A$44='3. Paste report.csv here'!$A$43, '3. Paste report.csv here'!E49, " ")</f>
        <v xml:space="preserve"> </v>
      </c>
      <c r="F50" t="str">
        <f>IF($A$44='3. Paste report.csv here'!$A$43, '3. Paste report.csv here'!F49, " ")</f>
        <v xml:space="preserve"> </v>
      </c>
      <c r="G50" t="str">
        <f>IF($A$44='3. Paste report.csv here'!$A$43, '3. Paste report.csv here'!G49, " ")</f>
        <v xml:space="preserve"> </v>
      </c>
      <c r="H50" s="1"/>
      <c r="I50" s="1"/>
      <c r="J50" s="1"/>
      <c r="K50" s="1"/>
    </row>
    <row r="51" spans="1:12" x14ac:dyDescent="0.25">
      <c r="A51" t="str">
        <f>IF($A$44='3. Paste report.csv here'!$A$43, '3. Paste report.csv here'!A50, " ")</f>
        <v xml:space="preserve"> </v>
      </c>
      <c r="B51" t="str">
        <f>IF($A$44='3. Paste report.csv here'!$A$43, '3. Paste report.csv here'!B50, " ")</f>
        <v xml:space="preserve"> </v>
      </c>
      <c r="C51" t="str">
        <f>IF($A$44='3. Paste report.csv here'!$A$43, '3. Paste report.csv here'!C50, " ")</f>
        <v xml:space="preserve"> </v>
      </c>
      <c r="D51" t="str">
        <f>IF($A$44='3. Paste report.csv here'!$A$43, '3. Paste report.csv here'!D50, " ")</f>
        <v xml:space="preserve"> </v>
      </c>
      <c r="E51" t="str">
        <f>IF($A$44='3. Paste report.csv here'!$A$43, '3. Paste report.csv here'!E50, " ")</f>
        <v xml:space="preserve"> </v>
      </c>
      <c r="F51" t="str">
        <f>IF($A$44='3. Paste report.csv here'!$A$43, '3. Paste report.csv here'!F50, " ")</f>
        <v xml:space="preserve"> </v>
      </c>
      <c r="G51" t="str">
        <f>IF($A$44='3. Paste report.csv here'!$A$43, '3. Paste report.csv here'!G50, " ")</f>
        <v xml:space="preserve"> </v>
      </c>
      <c r="H51" s="1"/>
      <c r="I51" s="1"/>
      <c r="J51" s="1"/>
      <c r="K51" s="1"/>
    </row>
    <row r="52" spans="1:12" x14ac:dyDescent="0.25">
      <c r="A52" t="str">
        <f>IF($A$44='3. Paste report.csv here'!$A$43, '3. Paste report.csv here'!A51, " ")</f>
        <v xml:space="preserve"> </v>
      </c>
      <c r="B52" t="str">
        <f>IF($A$44='3. Paste report.csv here'!$A$43, '3. Paste report.csv here'!B51, " ")</f>
        <v xml:space="preserve"> </v>
      </c>
      <c r="C52" t="str">
        <f>IF($A$44='3. Paste report.csv here'!$A$43, '3. Paste report.csv here'!C51, " ")</f>
        <v xml:space="preserve"> </v>
      </c>
      <c r="D52" t="str">
        <f>IF($A$44='3. Paste report.csv here'!$A$43, '3. Paste report.csv here'!D51, " ")</f>
        <v xml:space="preserve"> </v>
      </c>
      <c r="E52" t="str">
        <f>IF($A$44='3. Paste report.csv here'!$A$43, '3. Paste report.csv here'!E51, " ")</f>
        <v xml:space="preserve"> </v>
      </c>
      <c r="F52" t="str">
        <f>IF($A$44='3. Paste report.csv here'!$A$43, '3. Paste report.csv here'!F51, " ")</f>
        <v xml:space="preserve"> </v>
      </c>
      <c r="G52" t="str">
        <f>IF($A$44='3. Paste report.csv here'!$A$43, '3. Paste report.csv here'!G51, " ")</f>
        <v xml:space="preserve"> </v>
      </c>
      <c r="H52" s="1"/>
      <c r="I52" s="1"/>
      <c r="J52" s="1"/>
      <c r="K52" s="1"/>
    </row>
    <row r="53" spans="1:12" x14ac:dyDescent="0.25">
      <c r="A53" t="str">
        <f>IF($A$44='3. Paste report.csv here'!$A$43, '3. Paste report.csv here'!A52, " ")</f>
        <v xml:space="preserve"> </v>
      </c>
      <c r="B53" t="str">
        <f>IF($A$44='3. Paste report.csv here'!$A$43, '3. Paste report.csv here'!B52, " ")</f>
        <v xml:space="preserve"> </v>
      </c>
      <c r="C53" t="str">
        <f>IF($A$44='3. Paste report.csv here'!$A$43, '3. Paste report.csv here'!C52, " ")</f>
        <v xml:space="preserve"> </v>
      </c>
      <c r="D53" t="str">
        <f>IF($A$44='3. Paste report.csv here'!$A$43, '3. Paste report.csv here'!D52, " ")</f>
        <v xml:space="preserve"> </v>
      </c>
      <c r="E53" t="str">
        <f>IF($A$44='3. Paste report.csv here'!$A$43, '3. Paste report.csv here'!E52, " ")</f>
        <v xml:space="preserve"> </v>
      </c>
      <c r="F53" t="str">
        <f>IF($A$44='3. Paste report.csv here'!$A$43, '3. Paste report.csv here'!F52, " ")</f>
        <v xml:space="preserve"> </v>
      </c>
      <c r="G53" t="str">
        <f>IF($A$44='3. Paste report.csv here'!$A$43, '3. Paste report.csv here'!G52, " ")</f>
        <v xml:space="preserve"> </v>
      </c>
      <c r="H53" s="1"/>
      <c r="I53" s="1"/>
      <c r="J53" s="1"/>
      <c r="K53" s="1"/>
    </row>
    <row r="54" spans="1:12" x14ac:dyDescent="0.25">
      <c r="A54" t="str">
        <f>IF($A$44='3. Paste report.csv here'!$A$43, '3. Paste report.csv here'!A53, " ")</f>
        <v xml:space="preserve"> </v>
      </c>
      <c r="B54" t="str">
        <f>IF($A$44='3. Paste report.csv here'!$A$43, '3. Paste report.csv here'!B53, " ")</f>
        <v xml:space="preserve"> </v>
      </c>
      <c r="C54" t="str">
        <f>IF($A$44='3. Paste report.csv here'!$A$43, '3. Paste report.csv here'!C53, " ")</f>
        <v xml:space="preserve"> </v>
      </c>
      <c r="D54" t="str">
        <f>IF($A$44='3. Paste report.csv here'!$A$43, '3. Paste report.csv here'!D53, " ")</f>
        <v xml:space="preserve"> </v>
      </c>
      <c r="E54" t="str">
        <f>IF($A$44='3. Paste report.csv here'!$A$43, '3. Paste report.csv here'!E53, " ")</f>
        <v xml:space="preserve"> </v>
      </c>
      <c r="F54" t="str">
        <f>IF($A$44='3. Paste report.csv here'!$A$43, '3. Paste report.csv here'!F53, " ")</f>
        <v xml:space="preserve"> </v>
      </c>
      <c r="G54" t="str">
        <f>IF($A$44='3. Paste report.csv here'!$A$43, '3. Paste report.csv here'!G53, " ")</f>
        <v xml:space="preserve"> </v>
      </c>
      <c r="H54" s="1"/>
      <c r="I54" s="1"/>
      <c r="J54" s="1"/>
      <c r="K54" s="1"/>
    </row>
    <row r="55" spans="1:12" x14ac:dyDescent="0.25">
      <c r="A55" t="str">
        <f>IF($A$44='3. Paste report.csv here'!$A$43, '3. Paste report.csv here'!A54, " ")</f>
        <v xml:space="preserve"> </v>
      </c>
      <c r="B55" t="str">
        <f>IF($A$44='3. Paste report.csv here'!$A$43, '3. Paste report.csv here'!B54, " ")</f>
        <v xml:space="preserve"> </v>
      </c>
      <c r="C55" t="str">
        <f>IF($A$44='3. Paste report.csv here'!$A$43, '3. Paste report.csv here'!C54, " ")</f>
        <v xml:space="preserve"> </v>
      </c>
      <c r="D55" t="str">
        <f>IF($A$44='3. Paste report.csv here'!$A$43, '3. Paste report.csv here'!D54, " ")</f>
        <v xml:space="preserve"> </v>
      </c>
      <c r="E55" t="str">
        <f>IF($A$44='3. Paste report.csv here'!$A$43, '3. Paste report.csv here'!E54, " ")</f>
        <v xml:space="preserve"> </v>
      </c>
      <c r="F55" t="str">
        <f>IF($A$44='3. Paste report.csv here'!$A$43, '3. Paste report.csv here'!F54, " ")</f>
        <v xml:space="preserve"> </v>
      </c>
      <c r="G55" t="str">
        <f>IF($A$44='3. Paste report.csv here'!$A$43, '3. Paste report.csv here'!G54, " ")</f>
        <v xml:space="preserve"> </v>
      </c>
      <c r="H55" s="1"/>
      <c r="I55" s="1"/>
      <c r="J55" s="1"/>
      <c r="K55" s="1"/>
    </row>
    <row r="56" spans="1:12" x14ac:dyDescent="0.25">
      <c r="A56" t="str">
        <f>IF($A$44='3. Paste report.csv here'!$A$43, '3. Paste report.csv here'!A55, " ")</f>
        <v xml:space="preserve"> </v>
      </c>
      <c r="B56" t="str">
        <f>IF($A$44='3. Paste report.csv here'!$A$43, '3. Paste report.csv here'!B55, " ")</f>
        <v xml:space="preserve"> </v>
      </c>
      <c r="C56" t="str">
        <f>IF($A$44='3. Paste report.csv here'!$A$43, '3. Paste report.csv here'!C55, " ")</f>
        <v xml:space="preserve"> </v>
      </c>
      <c r="D56" t="str">
        <f>IF($A$44='3. Paste report.csv here'!$A$43, '3. Paste report.csv here'!D55, " ")</f>
        <v xml:space="preserve"> </v>
      </c>
      <c r="E56" t="str">
        <f>IF($A$44='3. Paste report.csv here'!$A$43, '3. Paste report.csv here'!E55, " ")</f>
        <v xml:space="preserve"> </v>
      </c>
      <c r="F56" t="str">
        <f>IF($A$44='3. Paste report.csv here'!$A$43, '3. Paste report.csv here'!F55, " ")</f>
        <v xml:space="preserve"> </v>
      </c>
      <c r="G56" t="str">
        <f>IF($A$44='3. Paste report.csv here'!$A$43, '3. Paste report.csv here'!G55, " ")</f>
        <v xml:space="preserve"> </v>
      </c>
      <c r="H56" s="1"/>
    </row>
    <row r="57" spans="1:12" x14ac:dyDescent="0.25">
      <c r="A57" t="str">
        <f>IF($A$44='3. Paste report.csv here'!$A$43, '3. Paste report.csv here'!A56, " ")</f>
        <v xml:space="preserve"> </v>
      </c>
      <c r="B57" t="str">
        <f>IF($A$44='3. Paste report.csv here'!$A$43, '3. Paste report.csv here'!B56, " ")</f>
        <v xml:space="preserve"> </v>
      </c>
      <c r="C57" t="str">
        <f>IF($A$44='3. Paste report.csv here'!$A$43, '3. Paste report.csv here'!C56, " ")</f>
        <v xml:space="preserve"> </v>
      </c>
      <c r="D57" t="str">
        <f>IF($A$44='3. Paste report.csv here'!$A$43, '3. Paste report.csv here'!D56, " ")</f>
        <v xml:space="preserve"> </v>
      </c>
      <c r="E57" t="str">
        <f>IF($A$44='3. Paste report.csv here'!$A$43, '3. Paste report.csv here'!E56, " ")</f>
        <v xml:space="preserve"> </v>
      </c>
      <c r="F57" t="str">
        <f>IF($A$44='3. Paste report.csv here'!$A$43, '3. Paste report.csv here'!F56, " ")</f>
        <v xml:space="preserve"> </v>
      </c>
      <c r="G57" t="str">
        <f>IF($A$44='3. Paste report.csv here'!$A$43, '3. Paste report.csv here'!G56, " ")</f>
        <v xml:space="preserve"> </v>
      </c>
      <c r="H57" s="1"/>
    </row>
    <row r="58" spans="1:12" x14ac:dyDescent="0.25">
      <c r="A58" t="str">
        <f>IF($A$44='3. Paste report.csv here'!$A$43, '3. Paste report.csv here'!A57, " ")</f>
        <v xml:space="preserve"> </v>
      </c>
      <c r="B58" t="str">
        <f>IF($A$44='3. Paste report.csv here'!$A$43, '3. Paste report.csv here'!B57, " ")</f>
        <v xml:space="preserve"> </v>
      </c>
      <c r="C58" t="str">
        <f>IF($A$44='3. Paste report.csv here'!$A$43, '3. Paste report.csv here'!C57, " ")</f>
        <v xml:space="preserve"> </v>
      </c>
      <c r="D58" t="str">
        <f>IF($A$44='3. Paste report.csv here'!$A$43, '3. Paste report.csv here'!D57, " ")</f>
        <v xml:space="preserve"> </v>
      </c>
      <c r="E58" t="str">
        <f>IF($A$44='3. Paste report.csv here'!$A$43, '3. Paste report.csv here'!E57, " ")</f>
        <v xml:space="preserve"> </v>
      </c>
      <c r="F58" t="str">
        <f>IF($A$44='3. Paste report.csv here'!$A$43, '3. Paste report.csv here'!F57, " ")</f>
        <v xml:space="preserve"> </v>
      </c>
      <c r="G58" t="str">
        <f>IF($A$44='3. Paste report.csv here'!$A$43, '3. Paste report.csv here'!G57, " ")</f>
        <v xml:space="preserve"> </v>
      </c>
      <c r="H58" s="1"/>
      <c r="I58" s="1" t="str">
        <f>IF($A$57='3. Paste report.csv here'!$A$57, "Expression Reagent Base", " ")</f>
        <v xml:space="preserve"> </v>
      </c>
      <c r="J58" s="1" t="str">
        <f>IF($A$57='3. Paste report.csv here'!$A$57, "Expression reagent additive 1", " ")</f>
        <v xml:space="preserve"> </v>
      </c>
      <c r="K58" s="1" t="str">
        <f>IF($A$57='3. Paste report.csv here'!$A$57, "Expression reagent additive 2", " ")</f>
        <v xml:space="preserve"> </v>
      </c>
    </row>
    <row r="59" spans="1:12" x14ac:dyDescent="0.25">
      <c r="A59" t="str">
        <f>IF($A$44='3. Paste report.csv here'!$A$43, '3. Paste report.csv here'!A58, " ")</f>
        <v xml:space="preserve"> </v>
      </c>
      <c r="B59" t="str">
        <f>IF($A$44='3. Paste report.csv here'!$A$43, '3. Paste report.csv here'!B58, " ")</f>
        <v xml:space="preserve"> </v>
      </c>
      <c r="C59" t="str">
        <f>IF($A$44='3. Paste report.csv here'!$A$43, '3. Paste report.csv here'!C58, " ")</f>
        <v xml:space="preserve"> </v>
      </c>
      <c r="D59" t="str">
        <f>IF($A$44='3. Paste report.csv here'!$A$43, '3. Paste report.csv here'!D58, " ")</f>
        <v xml:space="preserve"> </v>
      </c>
      <c r="E59" t="str">
        <f>IF($A$44='3. Paste report.csv here'!$A$43, '3. Paste report.csv here'!E58, " ")</f>
        <v xml:space="preserve"> </v>
      </c>
      <c r="F59" t="str">
        <f>IF($A$44='3. Paste report.csv here'!$A$43, '3. Paste report.csv here'!F58, " ")</f>
        <v xml:space="preserve"> </v>
      </c>
      <c r="G59" t="str">
        <f>IF($A$44='3. Paste report.csv here'!$A$43, '3. Paste report.csv here'!G58, " ")</f>
        <v xml:space="preserve"> </v>
      </c>
      <c r="H59" s="1"/>
      <c r="I59" s="1" t="str">
        <f>IF($A$57='3. Paste report.csv here'!$A$57, VLOOKUP($D59, '1. Enter experiment details'!$M$5:$P$12, 2, FALSE), " ")</f>
        <v xml:space="preserve"> </v>
      </c>
      <c r="J59" s="1" t="str">
        <f>IF($A$57='3. Paste report.csv here'!$A$57, VLOOKUP($D59, '1. Enter experiment details'!$M$5:$P$12, 3, FALSE), " ")</f>
        <v xml:space="preserve"> </v>
      </c>
      <c r="K59" s="1" t="str">
        <f>IF($A$57='3. Paste report.csv here'!$A$57, VLOOKUP($D59, '1. Enter experiment details'!$M$5:$P$12, 4, FALSE), " ")</f>
        <v xml:space="preserve"> </v>
      </c>
    </row>
    <row r="60" spans="1:12" x14ac:dyDescent="0.25">
      <c r="A60" t="str">
        <f>IF($A$44='3. Paste report.csv here'!$A$43, '3. Paste report.csv here'!A59, " ")</f>
        <v xml:space="preserve"> </v>
      </c>
      <c r="B60" t="str">
        <f>IF($A$44='3. Paste report.csv here'!$A$43, '3. Paste report.csv here'!B59, " ")</f>
        <v xml:space="preserve"> </v>
      </c>
      <c r="C60" t="str">
        <f>IF($A$44='3. Paste report.csv here'!$A$43, '3. Paste report.csv here'!C59, " ")</f>
        <v xml:space="preserve"> </v>
      </c>
      <c r="D60" t="str">
        <f>IF($A$44='3. Paste report.csv here'!$A$43, '3. Paste report.csv here'!D59, " ")</f>
        <v xml:space="preserve"> </v>
      </c>
      <c r="E60" t="str">
        <f>IF($A$44='3. Paste report.csv here'!$A$43, '3. Paste report.csv here'!E59, " ")</f>
        <v xml:space="preserve"> </v>
      </c>
      <c r="F60" t="str">
        <f>IF($A$44='3. Paste report.csv here'!$A$43, '3. Paste report.csv here'!F59, " ")</f>
        <v xml:space="preserve"> </v>
      </c>
      <c r="G60" t="str">
        <f>IF($A$44='3. Paste report.csv here'!$A$43, '3. Paste report.csv here'!G59, " ")</f>
        <v xml:space="preserve"> </v>
      </c>
      <c r="H60" s="1"/>
      <c r="I60" s="1" t="str">
        <f>IF($A$57='3. Paste report.csv here'!$A$57, VLOOKUP($D60, '1. Enter experiment details'!$M$5:$P$12, 2, FALSE), " ")</f>
        <v xml:space="preserve"> </v>
      </c>
      <c r="J60" s="1" t="str">
        <f>IF($A$57='3. Paste report.csv here'!$A$57, VLOOKUP($D60, '1. Enter experiment details'!$M$5:$P$12, 3, FALSE), " ")</f>
        <v xml:space="preserve"> </v>
      </c>
      <c r="K60" s="1" t="str">
        <f>IF($A$57='3. Paste report.csv here'!$A$57, VLOOKUP($D60, '1. Enter experiment details'!$M$5:$P$12, 4, FALSE), " ")</f>
        <v xml:space="preserve"> </v>
      </c>
    </row>
    <row r="61" spans="1:12" x14ac:dyDescent="0.25">
      <c r="A61" t="str">
        <f>IF($A$44='3. Paste report.csv here'!$A$43, '3. Paste report.csv here'!A60, " ")</f>
        <v xml:space="preserve"> </v>
      </c>
      <c r="B61" t="str">
        <f>IF($A$44='3. Paste report.csv here'!$A$43, '3. Paste report.csv here'!B60, " ")</f>
        <v xml:space="preserve"> </v>
      </c>
      <c r="C61" t="str">
        <f>IF($A$44='3. Paste report.csv here'!$A$43, '3. Paste report.csv here'!C60, " ")</f>
        <v xml:space="preserve"> </v>
      </c>
      <c r="D61" t="str">
        <f>IF($A$44='3. Paste report.csv here'!$A$43, '3. Paste report.csv here'!D60, " ")</f>
        <v xml:space="preserve"> </v>
      </c>
      <c r="E61" t="str">
        <f>IF($A$44='3. Paste report.csv here'!$A$43, '3. Paste report.csv here'!E60, " ")</f>
        <v xml:space="preserve"> </v>
      </c>
      <c r="F61" t="str">
        <f>IF($A$44='3. Paste report.csv here'!$A$43, '3. Paste report.csv here'!F60, " ")</f>
        <v xml:space="preserve"> </v>
      </c>
      <c r="G61" t="str">
        <f>IF($A$44='3. Paste report.csv here'!$A$43, '3. Paste report.csv here'!G60, " ")</f>
        <v xml:space="preserve"> </v>
      </c>
      <c r="H61" s="1"/>
      <c r="I61" s="1" t="str">
        <f>IF($A$57='3. Paste report.csv here'!$A$57, VLOOKUP($D61, '1. Enter experiment details'!$M$5:$P$12, 2, FALSE), " ")</f>
        <v xml:space="preserve"> </v>
      </c>
      <c r="J61" s="1" t="str">
        <f>IF($A$57='3. Paste report.csv here'!$A$57, VLOOKUP($D61, '1. Enter experiment details'!$M$5:$P$12, 3, FALSE), " ")</f>
        <v xml:space="preserve"> </v>
      </c>
      <c r="K61" s="1" t="str">
        <f>IF($A$57='3. Paste report.csv here'!$A$57, VLOOKUP($D61, '1. Enter experiment details'!$M$5:$P$12, 4, FALSE), " ")</f>
        <v xml:space="preserve"> </v>
      </c>
    </row>
    <row r="62" spans="1:12" x14ac:dyDescent="0.25">
      <c r="B62"/>
      <c r="G62" s="1"/>
      <c r="I62" s="1" t="str">
        <f>IF($A$57='3. Paste report.csv here'!$A$57, VLOOKUP($D62, '1. Enter experiment details'!$M$5:$P$12, 2, FALSE), " ")</f>
        <v xml:space="preserve"> </v>
      </c>
      <c r="J62" s="1" t="str">
        <f>IF($A$57='3. Paste report.csv here'!$A$57, VLOOKUP($D62, '1. Enter experiment details'!$M$5:$P$12, 3, FALSE), " ")</f>
        <v xml:space="preserve"> </v>
      </c>
      <c r="K62" s="1" t="str">
        <f>IF($A$57='3. Paste report.csv here'!$A$57, VLOOKUP($D62, '1. Enter experiment details'!$M$5:$P$12, 4, FALSE), " ")</f>
        <v xml:space="preserve"> </v>
      </c>
    </row>
    <row r="63" spans="1:12" x14ac:dyDescent="0.25">
      <c r="A63" s="3" t="s">
        <v>171</v>
      </c>
      <c r="F63" s="1"/>
      <c r="G63" s="1"/>
      <c r="I63" s="1" t="str">
        <f>IF($A$57='3. Paste report.csv here'!$A$57, VLOOKUP($D63, '1. Enter experiment details'!$M$5:$P$12, 2, FALSE), " ")</f>
        <v xml:space="preserve"> </v>
      </c>
      <c r="J63" s="1" t="str">
        <f>IF($A$57='3. Paste report.csv here'!$A$57, VLOOKUP($D63, '1. Enter experiment details'!$M$5:$P$12, 3, FALSE), " ")</f>
        <v xml:space="preserve"> </v>
      </c>
      <c r="K63" s="1" t="str">
        <f>IF($A$57='3. Paste report.csv here'!$A$57, VLOOKUP($D63, '1. Enter experiment details'!$M$5:$P$12, 4, FALSE), " ")</f>
        <v xml:space="preserve"> </v>
      </c>
    </row>
    <row r="64" spans="1:12" x14ac:dyDescent="0.25">
      <c r="A64" t="str">
        <f>IF($A$63='3. Paste report.csv here'!$A$62, '3. Paste report.csv here'!A63, " ")</f>
        <v xml:space="preserve"> </v>
      </c>
      <c r="B64" t="str">
        <f>IF($A$63='3. Paste report.csv here'!$A$62, '1. Enter experiment details'!J4, " ")</f>
        <v xml:space="preserve"> </v>
      </c>
      <c r="C64" t="str">
        <f>IF($A$63='3. Paste report.csv here'!$A$62, '3. Paste report.csv here'!B63, " ")</f>
        <v xml:space="preserve"> </v>
      </c>
      <c r="D64" t="str">
        <f>IF($A$63='3. Paste report.csv here'!$A$62, '3. Paste report.csv here'!C63, " ")</f>
        <v xml:space="preserve"> </v>
      </c>
      <c r="E64" t="str">
        <f>IF($A$63='3. Paste report.csv here'!$A$62, '3. Paste report.csv here'!D63, " ")</f>
        <v xml:space="preserve"> </v>
      </c>
      <c r="F64" t="str">
        <f>IF($A$63='3. Paste report.csv here'!$A$62, '3. Paste report.csv here'!E63, " ")</f>
        <v xml:space="preserve"> </v>
      </c>
      <c r="G64" t="str">
        <f>IF($A$63='3. Paste report.csv here'!$A$62, "Molecular weight (kDa)", " ")</f>
        <v xml:space="preserve"> </v>
      </c>
      <c r="H64" t="str">
        <f>IF($A$63='3. Paste report.csv here'!$A$62, "Expression (mg/mL)", " ")</f>
        <v xml:space="preserve"> </v>
      </c>
      <c r="I64" s="1" t="str">
        <f>IF($A$63='3. Paste report.csv here'!$A$62, '1. Enter experiment details'!N4, " ")</f>
        <v xml:space="preserve"> </v>
      </c>
      <c r="J64" s="1" t="str">
        <f>IF($A$63='3. Paste report.csv here'!$A$62, '1. Enter experiment details'!O4, " ")</f>
        <v xml:space="preserve"> </v>
      </c>
      <c r="K64" s="1" t="str">
        <f>IF($A$63='3. Paste report.csv here'!$A$62, '1. Enter experiment details'!P4, " ")</f>
        <v xml:space="preserve"> </v>
      </c>
      <c r="L64" t="str">
        <f>'1. Enter experiment details'!Q4</f>
        <v>Cell-free Blend</v>
      </c>
    </row>
    <row r="65" spans="1:12" x14ac:dyDescent="0.25">
      <c r="A65" t="str">
        <f>IF($A$63='3. Paste report.csv here'!$A$62, '3. Paste report.csv here'!A64, " ")</f>
        <v xml:space="preserve"> </v>
      </c>
      <c r="B65" s="1" t="str">
        <f>IF($A$63='3. Paste report.csv here'!$A$62,  INDEX('1. Enter experiment details'!$J$5:$J$15, MATCH($C65, '1. Enter experiment details'!$F$5:$F$15)), " ")</f>
        <v xml:space="preserve"> </v>
      </c>
      <c r="C65" t="str">
        <f>IF($A$63='3. Paste report.csv here'!$A$62, '3. Paste report.csv here'!B64, " ")</f>
        <v xml:space="preserve"> </v>
      </c>
      <c r="D65" t="str">
        <f>IF($A$63='3. Paste report.csv here'!$A$62, '3. Paste report.csv here'!C64, " ")</f>
        <v xml:space="preserve"> </v>
      </c>
      <c r="E65" t="str">
        <f>IF($A$63='3. Paste report.csv here'!$A$62, '3. Paste report.csv here'!D64, " ")</f>
        <v xml:space="preserve"> </v>
      </c>
      <c r="F65" t="str">
        <f>IF($A$63='3. Paste report.csv here'!$A$62, '3. Paste report.csv here'!E64, " ")</f>
        <v xml:space="preserve"> </v>
      </c>
      <c r="G65" t="e">
        <f>IF(COUNTIF(I65:K65, "3C Protease")=0,  INDEX('1. Enter experiment details'!$K$5:$K$15, MATCH($C65, '1. Enter experiment details'!$F$5:$F$15)), INDEX('1. Enter experiment details'!$L$5:$L$15, MATCH($C65, '1. Enter experiment details'!$F$5:$F$15)))</f>
        <v>#N/A</v>
      </c>
      <c r="H65" t="str">
        <f>IF($A$63='3. Paste report.csv here'!$A$62, $E65*$G65/1000, " ")</f>
        <v xml:space="preserve"> </v>
      </c>
      <c r="I65" s="1" t="str">
        <f>IF($A$63='3. Paste report.csv here'!$A$62, VLOOKUP($D65, '1. Enter experiment details'!$M$5:$P$12, 2, FALSE), " ")</f>
        <v xml:space="preserve"> </v>
      </c>
      <c r="J65" s="1" t="str">
        <f>IF($A$63='3. Paste report.csv here'!$A$62, VLOOKUP($D65, '1. Enter experiment details'!$M$5:$P$12, 3, FALSE), " ")</f>
        <v xml:space="preserve"> </v>
      </c>
      <c r="K65" s="1" t="str">
        <f>IF($A$63='3. Paste report.csv here'!$A$62, VLOOKUP($D65, '1. Enter experiment details'!$M$5:$P$12, 4, FALSE), " ")</f>
        <v xml:space="preserve"> </v>
      </c>
      <c r="L65" t="str">
        <f>IF($A$63='3. Paste report.csv here'!$A$62, VLOOKUP($D65, '1. Enter experiment details'!$M$5:$Q$12, 5, FALSE), " ")</f>
        <v xml:space="preserve"> </v>
      </c>
    </row>
    <row r="66" spans="1:12" x14ac:dyDescent="0.25">
      <c r="A66" t="str">
        <f>IF($A$63='3. Paste report.csv here'!$A$62, '3. Paste report.csv here'!A65, " ")</f>
        <v xml:space="preserve"> </v>
      </c>
      <c r="B66" s="1" t="str">
        <f>IF($A$63='3. Paste report.csv here'!$A$62, INDEX('1. Enter experiment details'!$J$5:$J$15, MATCH($C66, '1. Enter experiment details'!$F$5:$F$15)), " ")</f>
        <v xml:space="preserve"> </v>
      </c>
      <c r="C66" t="str">
        <f>IF($A$63='3. Paste report.csv here'!$A$62, '3. Paste report.csv here'!B65, " ")</f>
        <v xml:space="preserve"> </v>
      </c>
      <c r="D66" t="str">
        <f>IF($A$63='3. Paste report.csv here'!$A$62, '3. Paste report.csv here'!C65, " ")</f>
        <v xml:space="preserve"> </v>
      </c>
      <c r="E66" t="str">
        <f>IF($A$63='3. Paste report.csv here'!$A$62, '3. Paste report.csv here'!D65, " ")</f>
        <v xml:space="preserve"> </v>
      </c>
      <c r="F66" t="str">
        <f>IF($A$63='3. Paste report.csv here'!$A$62, '3. Paste report.csv here'!E65, " ")</f>
        <v xml:space="preserve"> </v>
      </c>
      <c r="G66" t="e">
        <f>IF(COUNTIF(I66:K66, "3C Protease")=0,  INDEX('1. Enter experiment details'!$K$5:$K$15, MATCH($C66, '1. Enter experiment details'!$F$5:$F$15)), INDEX('1. Enter experiment details'!$L$5:$L$15, MATCH($C66, '1. Enter experiment details'!$F$5:$F$15)))</f>
        <v>#N/A</v>
      </c>
      <c r="H66" t="str">
        <f>IF($A$63='3. Paste report.csv here'!$A$62, $E66*$G66/1000, " ")</f>
        <v xml:space="preserve"> </v>
      </c>
      <c r="I66" s="1" t="str">
        <f>IF($A$63='3. Paste report.csv here'!$A$62, VLOOKUP($D66, '1. Enter experiment details'!$M$5:$P$12, 2, FALSE), " ")</f>
        <v xml:space="preserve"> </v>
      </c>
      <c r="J66" s="1" t="str">
        <f>IF($A$63='3. Paste report.csv here'!$A$62, VLOOKUP($D66, '1. Enter experiment details'!$M$5:$P$12, 3, FALSE), " ")</f>
        <v xml:space="preserve"> </v>
      </c>
      <c r="K66" s="1" t="str">
        <f>IF($A$63='3. Paste report.csv here'!$A$62, VLOOKUP($D66, '1. Enter experiment details'!$M$5:$P$12, 4, FALSE), " ")</f>
        <v xml:space="preserve"> </v>
      </c>
      <c r="L66" t="str">
        <f>IF($A$63='3. Paste report.csv here'!$A$62, VLOOKUP($D66, '1. Enter experiment details'!$M$5:$Q$12, 5, FALSE), " ")</f>
        <v xml:space="preserve"> </v>
      </c>
    </row>
    <row r="67" spans="1:12" x14ac:dyDescent="0.25">
      <c r="A67" t="str">
        <f>IF($A$63='3. Paste report.csv here'!$A$62, '3. Paste report.csv here'!A66, " ")</f>
        <v xml:space="preserve"> </v>
      </c>
      <c r="B67" s="1" t="str">
        <f>IF($A$63='3. Paste report.csv here'!$A$62, INDEX('1. Enter experiment details'!$J$5:$J$15, MATCH($C67, '1. Enter experiment details'!$F$5:$F$15)), " ")</f>
        <v xml:space="preserve"> </v>
      </c>
      <c r="C67" t="str">
        <f>IF($A$63='3. Paste report.csv here'!$A$62, '3. Paste report.csv here'!B66, " ")</f>
        <v xml:space="preserve"> </v>
      </c>
      <c r="D67" t="str">
        <f>IF($A$63='3. Paste report.csv here'!$A$62, '3. Paste report.csv here'!C66, " ")</f>
        <v xml:space="preserve"> </v>
      </c>
      <c r="E67" t="str">
        <f>IF($A$63='3. Paste report.csv here'!$A$62, '3. Paste report.csv here'!D66, " ")</f>
        <v xml:space="preserve"> </v>
      </c>
      <c r="F67" t="str">
        <f>IF($A$63='3. Paste report.csv here'!$A$62, '3. Paste report.csv here'!E66, " ")</f>
        <v xml:space="preserve"> </v>
      </c>
      <c r="G67" t="e">
        <f>IF(COUNTIF(I67:K67, "3C Protease")=0,  INDEX('1. Enter experiment details'!$K$5:$K$15, MATCH($C67, '1. Enter experiment details'!$F$5:$F$15)), INDEX('1. Enter experiment details'!$L$5:$L$15, MATCH($C67, '1. Enter experiment details'!$F$5:$F$15)))</f>
        <v>#N/A</v>
      </c>
      <c r="H67" t="str">
        <f>IF($A$63='3. Paste report.csv here'!$A$62, $E67*$G67/1000, " ")</f>
        <v xml:space="preserve"> </v>
      </c>
      <c r="I67" s="1" t="str">
        <f>IF($A$63='3. Paste report.csv here'!$A$62, VLOOKUP($D67, '1. Enter experiment details'!$M$5:$P$12, 2, FALSE), " ")</f>
        <v xml:space="preserve"> </v>
      </c>
      <c r="J67" s="1" t="str">
        <f>IF($A$63='3. Paste report.csv here'!$A$62, VLOOKUP($D67, '1. Enter experiment details'!$M$5:$P$12, 3, FALSE), " ")</f>
        <v xml:space="preserve"> </v>
      </c>
      <c r="K67" s="1" t="str">
        <f>IF($A$63='3. Paste report.csv here'!$A$62, VLOOKUP($D67, '1. Enter experiment details'!$M$5:$P$12, 4, FALSE), " ")</f>
        <v xml:space="preserve"> </v>
      </c>
      <c r="L67" t="str">
        <f>IF($A$63='3. Paste report.csv here'!$A$62, VLOOKUP($D67, '1. Enter experiment details'!$M$5:$Q$12, 5, FALSE), " ")</f>
        <v xml:space="preserve"> </v>
      </c>
    </row>
    <row r="68" spans="1:12" x14ac:dyDescent="0.25">
      <c r="A68" t="str">
        <f>IF($A$63='3. Paste report.csv here'!$A$62, '3. Paste report.csv here'!A67, " ")</f>
        <v xml:space="preserve"> </v>
      </c>
      <c r="B68" s="1" t="str">
        <f>IF($A$63='3. Paste report.csv here'!$A$62, INDEX('1. Enter experiment details'!$J$5:$J$15, MATCH($C68, '1. Enter experiment details'!$F$5:$F$15)), " ")</f>
        <v xml:space="preserve"> </v>
      </c>
      <c r="C68" t="str">
        <f>IF($A$63='3. Paste report.csv here'!$A$62, '3. Paste report.csv here'!B67, " ")</f>
        <v xml:space="preserve"> </v>
      </c>
      <c r="D68" t="str">
        <f>IF($A$63='3. Paste report.csv here'!$A$62, '3. Paste report.csv here'!C67, " ")</f>
        <v xml:space="preserve"> </v>
      </c>
      <c r="E68" t="str">
        <f>IF($A$63='3. Paste report.csv here'!$A$62, '3. Paste report.csv here'!D67, " ")</f>
        <v xml:space="preserve"> </v>
      </c>
      <c r="F68" t="str">
        <f>IF($A$63='3. Paste report.csv here'!$A$62, '3. Paste report.csv here'!E67, " ")</f>
        <v xml:space="preserve"> </v>
      </c>
      <c r="G68" t="e">
        <f>IF(COUNTIF(I68:K68, "3C Protease")=0,  INDEX('1. Enter experiment details'!$K$5:$K$15, MATCH($C68, '1. Enter experiment details'!$F$5:$F$15)), INDEX('1. Enter experiment details'!$L$5:$L$15, MATCH($C68, '1. Enter experiment details'!$F$5:$F$15)))</f>
        <v>#N/A</v>
      </c>
      <c r="H68" t="str">
        <f>IF($A$63='3. Paste report.csv here'!$A$62, $E68*$G68/1000, " ")</f>
        <v xml:space="preserve"> </v>
      </c>
      <c r="I68" s="1" t="str">
        <f>IF($A$63='3. Paste report.csv here'!$A$62, VLOOKUP($D68, '1. Enter experiment details'!$M$5:$P$12, 2, FALSE), " ")</f>
        <v xml:space="preserve"> </v>
      </c>
      <c r="J68" s="1" t="str">
        <f>IF($A$63='3. Paste report.csv here'!$A$62, VLOOKUP($D68, '1. Enter experiment details'!$M$5:$P$12, 3, FALSE), " ")</f>
        <v xml:space="preserve"> </v>
      </c>
      <c r="K68" s="1" t="str">
        <f>IF($A$63='3. Paste report.csv here'!$A$62, VLOOKUP($D68, '1. Enter experiment details'!$M$5:$P$12, 4, FALSE), " ")</f>
        <v xml:space="preserve"> </v>
      </c>
      <c r="L68" t="str">
        <f>IF($A$63='3. Paste report.csv here'!$A$62, VLOOKUP($D68, '1. Enter experiment details'!$M$5:$Q$12, 5, FALSE), " ")</f>
        <v xml:space="preserve"> </v>
      </c>
    </row>
    <row r="69" spans="1:12" x14ac:dyDescent="0.25">
      <c r="A69" t="str">
        <f>IF($A$63='3. Paste report.csv here'!$A$62, '3. Paste report.csv here'!A68, " ")</f>
        <v xml:space="preserve"> </v>
      </c>
      <c r="B69" s="1" t="str">
        <f>IF($A$63='3. Paste report.csv here'!$A$62, INDEX('1. Enter experiment details'!$J$5:$J$15, MATCH($C69, '1. Enter experiment details'!$F$5:$F$15)), " ")</f>
        <v xml:space="preserve"> </v>
      </c>
      <c r="C69" t="str">
        <f>IF($A$63='3. Paste report.csv here'!$A$62, '3. Paste report.csv here'!B68, " ")</f>
        <v xml:space="preserve"> </v>
      </c>
      <c r="D69" t="str">
        <f>IF($A$63='3. Paste report.csv here'!$A$62, '3. Paste report.csv here'!C68, " ")</f>
        <v xml:space="preserve"> </v>
      </c>
      <c r="E69" t="str">
        <f>IF($A$63='3. Paste report.csv here'!$A$62, '3. Paste report.csv here'!D68, " ")</f>
        <v xml:space="preserve"> </v>
      </c>
      <c r="F69" t="str">
        <f>IF($A$63='3. Paste report.csv here'!$A$62, '3. Paste report.csv here'!E68, " ")</f>
        <v xml:space="preserve"> </v>
      </c>
      <c r="G69" t="e">
        <f>IF(COUNTIF(I69:K69, "3C Protease")=0,  INDEX('1. Enter experiment details'!$K$5:$K$15, MATCH($C69, '1. Enter experiment details'!$F$5:$F$15)), INDEX('1. Enter experiment details'!$L$5:$L$15, MATCH($C69, '1. Enter experiment details'!$F$5:$F$15)))</f>
        <v>#N/A</v>
      </c>
      <c r="H69" t="str">
        <f>IF($A$63='3. Paste report.csv here'!$A$62, $E69*$G69/1000, " ")</f>
        <v xml:space="preserve"> </v>
      </c>
      <c r="I69" s="1" t="str">
        <f>IF($A$63='3. Paste report.csv here'!$A$62, VLOOKUP($D69, '1. Enter experiment details'!$M$5:$P$12, 2, FALSE), " ")</f>
        <v xml:space="preserve"> </v>
      </c>
      <c r="J69" s="1" t="str">
        <f>IF($A$63='3. Paste report.csv here'!$A$62, VLOOKUP($D69, '1. Enter experiment details'!$M$5:$P$12, 3, FALSE), " ")</f>
        <v xml:space="preserve"> </v>
      </c>
      <c r="K69" s="1" t="str">
        <f>IF($A$63='3. Paste report.csv here'!$A$62, VLOOKUP($D69, '1. Enter experiment details'!$M$5:$P$12, 4, FALSE), " ")</f>
        <v xml:space="preserve"> </v>
      </c>
      <c r="L69" t="str">
        <f>IF($A$63='3. Paste report.csv here'!$A$62, VLOOKUP($D69, '1. Enter experiment details'!$M$5:$Q$12, 5, FALSE), " ")</f>
        <v xml:space="preserve"> </v>
      </c>
    </row>
    <row r="70" spans="1:12" x14ac:dyDescent="0.25">
      <c r="A70" t="str">
        <f>IF($A$63='3. Paste report.csv here'!$A$62, '3. Paste report.csv here'!A69, " ")</f>
        <v xml:space="preserve"> </v>
      </c>
      <c r="B70" s="1" t="str">
        <f>IF($A$63='3. Paste report.csv here'!$A$62, INDEX('1. Enter experiment details'!$J$5:$J$15, MATCH($C70, '1. Enter experiment details'!$F$5:$F$15)), " ")</f>
        <v xml:space="preserve"> </v>
      </c>
      <c r="C70" t="str">
        <f>IF($A$63='3. Paste report.csv here'!$A$62, '3. Paste report.csv here'!B69, " ")</f>
        <v xml:space="preserve"> </v>
      </c>
      <c r="D70" t="str">
        <f>IF($A$63='3. Paste report.csv here'!$A$62, '3. Paste report.csv here'!C69, " ")</f>
        <v xml:space="preserve"> </v>
      </c>
      <c r="E70" t="str">
        <f>IF($A$63='3. Paste report.csv here'!$A$62, '3. Paste report.csv here'!D69, " ")</f>
        <v xml:space="preserve"> </v>
      </c>
      <c r="F70" t="str">
        <f>IF($A$63='3. Paste report.csv here'!$A$62, '3. Paste report.csv here'!E69, " ")</f>
        <v xml:space="preserve"> </v>
      </c>
      <c r="G70" t="e">
        <f>IF(COUNTIF(I70:K70, "3C Protease")=0,  INDEX('1. Enter experiment details'!$K$5:$K$15, MATCH($C70, '1. Enter experiment details'!$F$5:$F$15)), INDEX('1. Enter experiment details'!$L$5:$L$15, MATCH($C70, '1. Enter experiment details'!$F$5:$F$15)))</f>
        <v>#N/A</v>
      </c>
      <c r="H70" t="str">
        <f>IF($A$63='3. Paste report.csv here'!$A$62, $E70*$G70/1000, " ")</f>
        <v xml:space="preserve"> </v>
      </c>
      <c r="I70" s="1" t="str">
        <f>IF($A$63='3. Paste report.csv here'!$A$62, VLOOKUP($D70, '1. Enter experiment details'!$M$5:$P$12, 2, FALSE), " ")</f>
        <v xml:space="preserve"> </v>
      </c>
      <c r="J70" s="1" t="str">
        <f>IF($A$63='3. Paste report.csv here'!$A$62, VLOOKUP($D70, '1. Enter experiment details'!$M$5:$P$12, 3, FALSE), " ")</f>
        <v xml:space="preserve"> </v>
      </c>
      <c r="K70" s="1" t="str">
        <f>IF($A$63='3. Paste report.csv here'!$A$62, VLOOKUP($D70, '1. Enter experiment details'!$M$5:$P$12, 4, FALSE), " ")</f>
        <v xml:space="preserve"> </v>
      </c>
      <c r="L70" t="str">
        <f>IF($A$63='3. Paste report.csv here'!$A$62, VLOOKUP($D70, '1. Enter experiment details'!$M$5:$Q$12, 5, FALSE), " ")</f>
        <v xml:space="preserve"> </v>
      </c>
    </row>
    <row r="71" spans="1:12" x14ac:dyDescent="0.25">
      <c r="A71" t="str">
        <f>IF($A$63='3. Paste report.csv here'!$A$62, '3. Paste report.csv here'!A70, " ")</f>
        <v xml:space="preserve"> </v>
      </c>
      <c r="B71" s="1" t="str">
        <f>IF($A$63='3. Paste report.csv here'!$A$62, INDEX('1. Enter experiment details'!$J$5:$J$15, MATCH($C71, '1. Enter experiment details'!$F$5:$F$15)), " ")</f>
        <v xml:space="preserve"> </v>
      </c>
      <c r="C71" t="str">
        <f>IF($A$63='3. Paste report.csv here'!$A$62, '3. Paste report.csv here'!B70, " ")</f>
        <v xml:space="preserve"> </v>
      </c>
      <c r="D71" t="str">
        <f>IF($A$63='3. Paste report.csv here'!$A$62, '3. Paste report.csv here'!C70, " ")</f>
        <v xml:space="preserve"> </v>
      </c>
      <c r="E71" t="str">
        <f>IF($A$63='3. Paste report.csv here'!$A$62, '3. Paste report.csv here'!D70, " ")</f>
        <v xml:space="preserve"> </v>
      </c>
      <c r="F71" t="str">
        <f>IF($A$63='3. Paste report.csv here'!$A$62, '3. Paste report.csv here'!E70, " ")</f>
        <v xml:space="preserve"> </v>
      </c>
      <c r="G71" t="e">
        <f>IF(COUNTIF(I71:K71, "3C Protease")=0,  INDEX('1. Enter experiment details'!$K$5:$K$15, MATCH($C71, '1. Enter experiment details'!$F$5:$F$15)), INDEX('1. Enter experiment details'!$L$5:$L$15, MATCH($C71, '1. Enter experiment details'!$F$5:$F$15)))</f>
        <v>#N/A</v>
      </c>
      <c r="H71" t="str">
        <f>IF($A$63='3. Paste report.csv here'!$A$62, $E71*$G71/1000, " ")</f>
        <v xml:space="preserve"> </v>
      </c>
      <c r="I71" s="1" t="str">
        <f>IF($A$63='3. Paste report.csv here'!$A$62, VLOOKUP($D71, '1. Enter experiment details'!$M$5:$P$12, 2, FALSE), " ")</f>
        <v xml:space="preserve"> </v>
      </c>
      <c r="J71" s="1" t="str">
        <f>IF($A$63='3. Paste report.csv here'!$A$62, VLOOKUP($D71, '1. Enter experiment details'!$M$5:$P$12, 3, FALSE), " ")</f>
        <v xml:space="preserve"> </v>
      </c>
      <c r="K71" s="1" t="str">
        <f>IF($A$63='3. Paste report.csv here'!$A$62, VLOOKUP($D71, '1. Enter experiment details'!$M$5:$P$12, 4, FALSE), " ")</f>
        <v xml:space="preserve"> </v>
      </c>
      <c r="L71" t="str">
        <f>IF($A$63='3. Paste report.csv here'!$A$62, VLOOKUP($D71, '1. Enter experiment details'!$M$5:$Q$12, 5, FALSE), " ")</f>
        <v xml:space="preserve"> </v>
      </c>
    </row>
    <row r="72" spans="1:12" x14ac:dyDescent="0.25">
      <c r="A72" t="str">
        <f>IF($A$63='3. Paste report.csv here'!$A$62, '3. Paste report.csv here'!A71, " ")</f>
        <v xml:space="preserve"> </v>
      </c>
      <c r="B72" s="1" t="str">
        <f>IF($A$63='3. Paste report.csv here'!$A$62, INDEX('1. Enter experiment details'!$J$5:$J$15, MATCH($C72, '1. Enter experiment details'!$F$5:$F$15)), " ")</f>
        <v xml:space="preserve"> </v>
      </c>
      <c r="C72" t="str">
        <f>IF($A$63='3. Paste report.csv here'!$A$62, '3. Paste report.csv here'!B71, " ")</f>
        <v xml:space="preserve"> </v>
      </c>
      <c r="D72" t="str">
        <f>IF($A$63='3. Paste report.csv here'!$A$62, '3. Paste report.csv here'!C71, " ")</f>
        <v xml:space="preserve"> </v>
      </c>
      <c r="E72" t="str">
        <f>IF($A$63='3. Paste report.csv here'!$A$62, '3. Paste report.csv here'!D71, " ")</f>
        <v xml:space="preserve"> </v>
      </c>
      <c r="F72" t="str">
        <f>IF($A$63='3. Paste report.csv here'!$A$62, '3. Paste report.csv here'!E71, " ")</f>
        <v xml:space="preserve"> </v>
      </c>
      <c r="G72" t="e">
        <f>IF(COUNTIF(I72:K72, "3C Protease")=0,  INDEX('1. Enter experiment details'!$K$5:$K$15, MATCH($C72, '1. Enter experiment details'!$F$5:$F$15)), INDEX('1. Enter experiment details'!$L$5:$L$15, MATCH($C72, '1. Enter experiment details'!$F$5:$F$15)))</f>
        <v>#N/A</v>
      </c>
      <c r="H72" t="str">
        <f>IF($A$63='3. Paste report.csv here'!$A$62, $E72*$G72/1000, " ")</f>
        <v xml:space="preserve"> </v>
      </c>
      <c r="I72" s="1" t="str">
        <f>IF($A$63='3. Paste report.csv here'!$A$62, VLOOKUP($D72, '1. Enter experiment details'!$M$5:$P$12, 2, FALSE), " ")</f>
        <v xml:space="preserve"> </v>
      </c>
      <c r="J72" s="1" t="str">
        <f>IF($A$63='3. Paste report.csv here'!$A$62, VLOOKUP($D72, '1. Enter experiment details'!$M$5:$P$12, 3, FALSE), " ")</f>
        <v xml:space="preserve"> </v>
      </c>
      <c r="K72" s="1" t="str">
        <f>IF($A$63='3. Paste report.csv here'!$A$62, VLOOKUP($D72, '1. Enter experiment details'!$M$5:$P$12, 4, FALSE), " ")</f>
        <v xml:space="preserve"> </v>
      </c>
      <c r="L72" t="str">
        <f>IF($A$63='3. Paste report.csv here'!$A$62, VLOOKUP($D72, '1. Enter experiment details'!$M$5:$Q$12, 5, FALSE), " ")</f>
        <v xml:space="preserve"> </v>
      </c>
    </row>
    <row r="73" spans="1:12" x14ac:dyDescent="0.25">
      <c r="A73" t="str">
        <f>IF($A$63='3. Paste report.csv here'!$A$62, '3. Paste report.csv here'!A72, " ")</f>
        <v xml:space="preserve"> </v>
      </c>
      <c r="B73" s="1" t="str">
        <f>IF($A$63='3. Paste report.csv here'!$A$62, INDEX('1. Enter experiment details'!$J$5:$J$15, MATCH($C73, '1. Enter experiment details'!$F$5:$F$15)), " ")</f>
        <v xml:space="preserve"> </v>
      </c>
      <c r="C73" t="str">
        <f>IF($A$63='3. Paste report.csv here'!$A$62, '3. Paste report.csv here'!B72, " ")</f>
        <v xml:space="preserve"> </v>
      </c>
      <c r="D73" t="str">
        <f>IF($A$63='3. Paste report.csv here'!$A$62, '3. Paste report.csv here'!C72, " ")</f>
        <v xml:space="preserve"> </v>
      </c>
      <c r="E73" t="str">
        <f>IF($A$63='3. Paste report.csv here'!$A$62, '3. Paste report.csv here'!D72, " ")</f>
        <v xml:space="preserve"> </v>
      </c>
      <c r="F73" t="str">
        <f>IF($A$63='3. Paste report.csv here'!$A$62, '3. Paste report.csv here'!E72, " ")</f>
        <v xml:space="preserve"> </v>
      </c>
      <c r="G73" t="e">
        <f>IF(COUNTIF(I73:K73, "3C Protease")=0,  INDEX('1. Enter experiment details'!$K$5:$K$15, MATCH($C73, '1. Enter experiment details'!$F$5:$F$15)), INDEX('1. Enter experiment details'!$L$5:$L$15, MATCH($C73, '1. Enter experiment details'!$F$5:$F$15)))</f>
        <v>#N/A</v>
      </c>
      <c r="H73" t="str">
        <f>IF($A$63='3. Paste report.csv here'!$A$62, $E73*$G73/1000, " ")</f>
        <v xml:space="preserve"> </v>
      </c>
      <c r="I73" s="1" t="str">
        <f>IF($A$63='3. Paste report.csv here'!$A$62, VLOOKUP($D73, '1. Enter experiment details'!$M$5:$P$12, 2, FALSE), " ")</f>
        <v xml:space="preserve"> </v>
      </c>
      <c r="J73" s="1" t="str">
        <f>IF($A$63='3. Paste report.csv here'!$A$62, VLOOKUP($D73, '1. Enter experiment details'!$M$5:$P$12, 3, FALSE), " ")</f>
        <v xml:space="preserve"> </v>
      </c>
      <c r="K73" s="1" t="str">
        <f>IF($A$63='3. Paste report.csv here'!$A$62, VLOOKUP($D73, '1. Enter experiment details'!$M$5:$P$12, 4, FALSE), " ")</f>
        <v xml:space="preserve"> </v>
      </c>
      <c r="L73" t="str">
        <f>IF($A$63='3. Paste report.csv here'!$A$62, VLOOKUP($D73, '1. Enter experiment details'!$M$5:$Q$12, 5, FALSE), " ")</f>
        <v xml:space="preserve"> </v>
      </c>
    </row>
    <row r="74" spans="1:12" x14ac:dyDescent="0.25">
      <c r="A74" t="str">
        <f>IF($A$63='3. Paste report.csv here'!$A$62, '3. Paste report.csv here'!A73, " ")</f>
        <v xml:space="preserve"> </v>
      </c>
      <c r="B74" s="1" t="str">
        <f>IF($A$63='3. Paste report.csv here'!$A$62, INDEX('1. Enter experiment details'!$J$5:$J$15, MATCH($C74, '1. Enter experiment details'!$F$5:$F$15)), " ")</f>
        <v xml:space="preserve"> </v>
      </c>
      <c r="C74" t="str">
        <f>IF($A$63='3. Paste report.csv here'!$A$62, '3. Paste report.csv here'!B73, " ")</f>
        <v xml:space="preserve"> </v>
      </c>
      <c r="D74" t="str">
        <f>IF($A$63='3. Paste report.csv here'!$A$62, '3. Paste report.csv here'!C73, " ")</f>
        <v xml:space="preserve"> </v>
      </c>
      <c r="E74" t="str">
        <f>IF($A$63='3. Paste report.csv here'!$A$62, '3. Paste report.csv here'!D73, " ")</f>
        <v xml:space="preserve"> </v>
      </c>
      <c r="F74" t="str">
        <f>IF($A$63='3. Paste report.csv here'!$A$62, '3. Paste report.csv here'!E73, " ")</f>
        <v xml:space="preserve"> </v>
      </c>
      <c r="G74" t="e">
        <f>IF(COUNTIF(I74:K74, "3C Protease")=0,  INDEX('1. Enter experiment details'!$K$5:$K$15, MATCH($C74, '1. Enter experiment details'!$F$5:$F$15)), INDEX('1. Enter experiment details'!$L$5:$L$15, MATCH($C74, '1. Enter experiment details'!$F$5:$F$15)))</f>
        <v>#N/A</v>
      </c>
      <c r="H74" t="str">
        <f>IF($A$63='3. Paste report.csv here'!$A$62, $E74*$G74/1000, " ")</f>
        <v xml:space="preserve"> </v>
      </c>
      <c r="I74" s="1" t="str">
        <f>IF($A$63='3. Paste report.csv here'!$A$62, VLOOKUP($D74, '1. Enter experiment details'!$M$5:$P$12, 2, FALSE), " ")</f>
        <v xml:space="preserve"> </v>
      </c>
      <c r="J74" s="1" t="str">
        <f>IF($A$63='3. Paste report.csv here'!$A$62, VLOOKUP($D74, '1. Enter experiment details'!$M$5:$P$12, 3, FALSE), " ")</f>
        <v xml:space="preserve"> </v>
      </c>
      <c r="K74" s="1" t="str">
        <f>IF($A$63='3. Paste report.csv here'!$A$62, VLOOKUP($D74, '1. Enter experiment details'!$M$5:$P$12, 4, FALSE), " ")</f>
        <v xml:space="preserve"> </v>
      </c>
      <c r="L74" t="str">
        <f>IF($A$63='3. Paste report.csv here'!$A$62, VLOOKUP($D74, '1. Enter experiment details'!$M$5:$Q$12, 5, FALSE), " ")</f>
        <v xml:space="preserve"> </v>
      </c>
    </row>
    <row r="75" spans="1:12" x14ac:dyDescent="0.25">
      <c r="A75" t="str">
        <f>IF($A$63='3. Paste report.csv here'!$A$62, '3. Paste report.csv here'!A74, " ")</f>
        <v xml:space="preserve"> </v>
      </c>
      <c r="B75" s="1" t="str">
        <f>IF($A$63='3. Paste report.csv here'!$A$62, INDEX('1. Enter experiment details'!$J$5:$J$15, MATCH($C75, '1. Enter experiment details'!$F$5:$F$15)), " ")</f>
        <v xml:space="preserve"> </v>
      </c>
      <c r="C75" t="str">
        <f>IF($A$63='3. Paste report.csv here'!$A$62, '3. Paste report.csv here'!B74, " ")</f>
        <v xml:space="preserve"> </v>
      </c>
      <c r="D75" t="str">
        <f>IF($A$63='3. Paste report.csv here'!$A$62, '3. Paste report.csv here'!C74, " ")</f>
        <v xml:space="preserve"> </v>
      </c>
      <c r="E75" t="str">
        <f>IF($A$63='3. Paste report.csv here'!$A$62, '3. Paste report.csv here'!D74, " ")</f>
        <v xml:space="preserve"> </v>
      </c>
      <c r="F75" t="str">
        <f>IF($A$63='3. Paste report.csv here'!$A$62, '3. Paste report.csv here'!E74, " ")</f>
        <v xml:space="preserve"> </v>
      </c>
      <c r="G75" t="e">
        <f>IF(COUNTIF(I75:K75, "3C Protease")=0,  INDEX('1. Enter experiment details'!$K$5:$K$15, MATCH($C75, '1. Enter experiment details'!$F$5:$F$15)), INDEX('1. Enter experiment details'!$L$5:$L$15, MATCH($C75, '1. Enter experiment details'!$F$5:$F$15)))</f>
        <v>#N/A</v>
      </c>
      <c r="H75" t="str">
        <f>IF($A$63='3. Paste report.csv here'!$A$62, $E75*$G75/1000, " ")</f>
        <v xml:space="preserve"> </v>
      </c>
      <c r="I75" s="1" t="str">
        <f>IF($A$63='3. Paste report.csv here'!$A$62, VLOOKUP($D75, '1. Enter experiment details'!$M$5:$P$12, 2, FALSE), " ")</f>
        <v xml:space="preserve"> </v>
      </c>
      <c r="J75" s="1" t="str">
        <f>IF($A$63='3. Paste report.csv here'!$A$62, VLOOKUP($D75, '1. Enter experiment details'!$M$5:$P$12, 3, FALSE), " ")</f>
        <v xml:space="preserve"> </v>
      </c>
      <c r="K75" s="1" t="str">
        <f>IF($A$63='3. Paste report.csv here'!$A$62, VLOOKUP($D75, '1. Enter experiment details'!$M$5:$P$12, 4, FALSE), " ")</f>
        <v xml:space="preserve"> </v>
      </c>
      <c r="L75" t="str">
        <f>IF($A$63='3. Paste report.csv here'!$A$62, VLOOKUP($D75, '1. Enter experiment details'!$M$5:$Q$12, 5, FALSE), " ")</f>
        <v xml:space="preserve"> </v>
      </c>
    </row>
    <row r="76" spans="1:12" x14ac:dyDescent="0.25">
      <c r="A76" t="str">
        <f>IF($A$63='3. Paste report.csv here'!$A$62, '3. Paste report.csv here'!A75, " ")</f>
        <v xml:space="preserve"> </v>
      </c>
      <c r="B76" s="1" t="str">
        <f>IF($A$63='3. Paste report.csv here'!$A$62, INDEX('1. Enter experiment details'!$J$5:$J$15, MATCH($C76, '1. Enter experiment details'!$F$5:$F$15)), " ")</f>
        <v xml:space="preserve"> </v>
      </c>
      <c r="C76" t="str">
        <f>IF($A$63='3. Paste report.csv here'!$A$62, '3. Paste report.csv here'!B75, " ")</f>
        <v xml:space="preserve"> </v>
      </c>
      <c r="D76" t="str">
        <f>IF($A$63='3. Paste report.csv here'!$A$62, '3. Paste report.csv here'!C75, " ")</f>
        <v xml:space="preserve"> </v>
      </c>
      <c r="E76" t="str">
        <f>IF($A$63='3. Paste report.csv here'!$A$62, '3. Paste report.csv here'!D75, " ")</f>
        <v xml:space="preserve"> </v>
      </c>
      <c r="F76" t="str">
        <f>IF($A$63='3. Paste report.csv here'!$A$62, '3. Paste report.csv here'!E75, " ")</f>
        <v xml:space="preserve"> </v>
      </c>
      <c r="G76" t="e">
        <f>IF(COUNTIF(I76:K76, "3C Protease")=0,  INDEX('1. Enter experiment details'!$K$5:$K$15, MATCH($C76, '1. Enter experiment details'!$F$5:$F$15)), INDEX('1. Enter experiment details'!$L$5:$L$15, MATCH($C76, '1. Enter experiment details'!$F$5:$F$15)))</f>
        <v>#N/A</v>
      </c>
      <c r="H76" t="str">
        <f>IF($A$63='3. Paste report.csv here'!$A$62, $E76*$G76/1000, " ")</f>
        <v xml:space="preserve"> </v>
      </c>
      <c r="I76" s="1" t="str">
        <f>IF($A$63='3. Paste report.csv here'!$A$62, VLOOKUP($D76, '1. Enter experiment details'!$M$5:$P$12, 2, FALSE), " ")</f>
        <v xml:space="preserve"> </v>
      </c>
      <c r="J76" s="1" t="str">
        <f>IF($A$63='3. Paste report.csv here'!$A$62, VLOOKUP($D76, '1. Enter experiment details'!$M$5:$P$12, 3, FALSE), " ")</f>
        <v xml:space="preserve"> </v>
      </c>
      <c r="K76" s="1" t="str">
        <f>IF($A$63='3. Paste report.csv here'!$A$62, VLOOKUP($D76, '1. Enter experiment details'!$M$5:$P$12, 4, FALSE), " ")</f>
        <v xml:space="preserve"> </v>
      </c>
      <c r="L76" t="str">
        <f>IF($A$63='3. Paste report.csv here'!$A$62, VLOOKUP($D76, '1. Enter experiment details'!$M$5:$Q$12, 5, FALSE), " ")</f>
        <v xml:space="preserve"> </v>
      </c>
    </row>
    <row r="77" spans="1:12" x14ac:dyDescent="0.25">
      <c r="A77" t="str">
        <f>IF($A$63='3. Paste report.csv here'!$A$62, '3. Paste report.csv here'!A76, " ")</f>
        <v xml:space="preserve"> </v>
      </c>
      <c r="B77" s="1" t="str">
        <f>IF($A$63='3. Paste report.csv here'!$A$62, INDEX('1. Enter experiment details'!$J$5:$J$15, MATCH($C77, '1. Enter experiment details'!$F$5:$F$15)), " ")</f>
        <v xml:space="preserve"> </v>
      </c>
      <c r="C77" t="str">
        <f>IF($A$63='3. Paste report.csv here'!$A$62, '3. Paste report.csv here'!B76, " ")</f>
        <v xml:space="preserve"> </v>
      </c>
      <c r="D77" t="str">
        <f>IF($A$63='3. Paste report.csv here'!$A$62, '3. Paste report.csv here'!C76, " ")</f>
        <v xml:space="preserve"> </v>
      </c>
      <c r="E77" t="str">
        <f>IF($A$63='3. Paste report.csv here'!$A$62, '3. Paste report.csv here'!D76, " ")</f>
        <v xml:space="preserve"> </v>
      </c>
      <c r="F77" t="str">
        <f>IF($A$63='3. Paste report.csv here'!$A$62, '3. Paste report.csv here'!E76, " ")</f>
        <v xml:space="preserve"> </v>
      </c>
      <c r="G77" t="e">
        <f>IF(COUNTIF(I77:K77, "3C Protease")=0,  INDEX('1. Enter experiment details'!$K$5:$K$15, MATCH($C77, '1. Enter experiment details'!$F$5:$F$15)), INDEX('1. Enter experiment details'!$L$5:$L$15, MATCH($C77, '1. Enter experiment details'!$F$5:$F$15)))</f>
        <v>#N/A</v>
      </c>
      <c r="H77" t="str">
        <f>IF($A$63='3. Paste report.csv here'!$A$62, $E77*$G77/1000, " ")</f>
        <v xml:space="preserve"> </v>
      </c>
      <c r="I77" s="1" t="str">
        <f>IF($A$63='3. Paste report.csv here'!$A$62, VLOOKUP($D77, '1. Enter experiment details'!$M$5:$P$12, 2, FALSE), " ")</f>
        <v xml:space="preserve"> </v>
      </c>
      <c r="J77" s="1" t="str">
        <f>IF($A$63='3. Paste report.csv here'!$A$62, VLOOKUP($D77, '1. Enter experiment details'!$M$5:$P$12, 3, FALSE), " ")</f>
        <v xml:space="preserve"> </v>
      </c>
      <c r="K77" s="1" t="str">
        <f>IF($A$63='3. Paste report.csv here'!$A$62, VLOOKUP($D77, '1. Enter experiment details'!$M$5:$P$12, 4, FALSE), " ")</f>
        <v xml:space="preserve"> </v>
      </c>
      <c r="L77" t="str">
        <f>IF($A$63='3. Paste report.csv here'!$A$62, VLOOKUP($D77, '1. Enter experiment details'!$M$5:$Q$12, 5, FALSE), " ")</f>
        <v xml:space="preserve"> </v>
      </c>
    </row>
    <row r="78" spans="1:12" x14ac:dyDescent="0.25">
      <c r="A78" t="str">
        <f>IF($A$63='3. Paste report.csv here'!$A$62, '3. Paste report.csv here'!A77, " ")</f>
        <v xml:space="preserve"> </v>
      </c>
      <c r="B78" s="1" t="str">
        <f>IF($A$63='3. Paste report.csv here'!$A$62, INDEX('1. Enter experiment details'!$J$5:$J$15, MATCH($C78, '1. Enter experiment details'!$F$5:$F$15)), " ")</f>
        <v xml:space="preserve"> </v>
      </c>
      <c r="C78" t="str">
        <f>IF($A$63='3. Paste report.csv here'!$A$62, '3. Paste report.csv here'!B77, " ")</f>
        <v xml:space="preserve"> </v>
      </c>
      <c r="D78" t="str">
        <f>IF($A$63='3. Paste report.csv here'!$A$62, '3. Paste report.csv here'!C77, " ")</f>
        <v xml:space="preserve"> </v>
      </c>
      <c r="E78" t="str">
        <f>IF($A$63='3. Paste report.csv here'!$A$62, '3. Paste report.csv here'!D77, " ")</f>
        <v xml:space="preserve"> </v>
      </c>
      <c r="F78" t="str">
        <f>IF($A$63='3. Paste report.csv here'!$A$62, '3. Paste report.csv here'!E77, " ")</f>
        <v xml:space="preserve"> </v>
      </c>
      <c r="G78" t="e">
        <f>IF(COUNTIF(I78:K78, "3C Protease")=0,  INDEX('1. Enter experiment details'!$K$5:$K$15, MATCH($C78, '1. Enter experiment details'!$F$5:$F$15)), INDEX('1. Enter experiment details'!$L$5:$L$15, MATCH($C78, '1. Enter experiment details'!$F$5:$F$15)))</f>
        <v>#N/A</v>
      </c>
      <c r="H78" t="str">
        <f>IF($A$63='3. Paste report.csv here'!$A$62, $E78*$G78/1000, " ")</f>
        <v xml:space="preserve"> </v>
      </c>
      <c r="I78" s="1" t="str">
        <f>IF($A$63='3. Paste report.csv here'!$A$62, VLOOKUP($D78, '1. Enter experiment details'!$M$5:$P$12, 2, FALSE), " ")</f>
        <v xml:space="preserve"> </v>
      </c>
      <c r="J78" s="1" t="str">
        <f>IF($A$63='3. Paste report.csv here'!$A$62, VLOOKUP($D78, '1. Enter experiment details'!$M$5:$P$12, 3, FALSE), " ")</f>
        <v xml:space="preserve"> </v>
      </c>
      <c r="K78" s="1" t="str">
        <f>IF($A$63='3. Paste report.csv here'!$A$62, VLOOKUP($D78, '1. Enter experiment details'!$M$5:$P$12, 4, FALSE), " ")</f>
        <v xml:space="preserve"> </v>
      </c>
      <c r="L78" t="str">
        <f>IF($A$63='3. Paste report.csv here'!$A$62, VLOOKUP($D78, '1. Enter experiment details'!$M$5:$Q$12, 5, FALSE), " ")</f>
        <v xml:space="preserve"> </v>
      </c>
    </row>
    <row r="79" spans="1:12" x14ac:dyDescent="0.25">
      <c r="A79" t="str">
        <f>IF($A$63='3. Paste report.csv here'!$A$62, '3. Paste report.csv here'!A78, " ")</f>
        <v xml:space="preserve"> </v>
      </c>
      <c r="B79" s="1" t="str">
        <f>IF($A$63='3. Paste report.csv here'!$A$62, INDEX('1. Enter experiment details'!$J$5:$J$15, MATCH($C79, '1. Enter experiment details'!$F$5:$F$15)), " ")</f>
        <v xml:space="preserve"> </v>
      </c>
      <c r="C79" t="str">
        <f>IF($A$63='3. Paste report.csv here'!$A$62, '3. Paste report.csv here'!B78, " ")</f>
        <v xml:space="preserve"> </v>
      </c>
      <c r="D79" t="str">
        <f>IF($A$63='3. Paste report.csv here'!$A$62, '3. Paste report.csv here'!C78, " ")</f>
        <v xml:space="preserve"> </v>
      </c>
      <c r="E79" t="str">
        <f>IF($A$63='3. Paste report.csv here'!$A$62, '3. Paste report.csv here'!D78, " ")</f>
        <v xml:space="preserve"> </v>
      </c>
      <c r="F79" t="str">
        <f>IF($A$63='3. Paste report.csv here'!$A$62, '3. Paste report.csv here'!E78, " ")</f>
        <v xml:space="preserve"> </v>
      </c>
      <c r="G79" t="e">
        <f>IF(COUNTIF(I79:K79, "3C Protease")=0,  INDEX('1. Enter experiment details'!$K$5:$K$15, MATCH($C79, '1. Enter experiment details'!$F$5:$F$15)), INDEX('1. Enter experiment details'!$L$5:$L$15, MATCH($C79, '1. Enter experiment details'!$F$5:$F$15)))</f>
        <v>#N/A</v>
      </c>
      <c r="H79" t="str">
        <f>IF($A$63='3. Paste report.csv here'!$A$62, $E79*$G79/1000, " ")</f>
        <v xml:space="preserve"> </v>
      </c>
      <c r="I79" s="1" t="str">
        <f>IF($A$63='3. Paste report.csv here'!$A$62, VLOOKUP($D79, '1. Enter experiment details'!$M$5:$P$12, 2, FALSE), " ")</f>
        <v xml:space="preserve"> </v>
      </c>
      <c r="J79" s="1" t="str">
        <f>IF($A$63='3. Paste report.csv here'!$A$62, VLOOKUP($D79, '1. Enter experiment details'!$M$5:$P$12, 3, FALSE), " ")</f>
        <v xml:space="preserve"> </v>
      </c>
      <c r="K79" s="1" t="str">
        <f>IF($A$63='3. Paste report.csv here'!$A$62, VLOOKUP($D79, '1. Enter experiment details'!$M$5:$P$12, 4, FALSE), " ")</f>
        <v xml:space="preserve"> </v>
      </c>
      <c r="L79" t="str">
        <f>IF($A$63='3. Paste report.csv here'!$A$62, VLOOKUP($D79, '1. Enter experiment details'!$M$5:$Q$12, 5, FALSE), " ")</f>
        <v xml:space="preserve"> </v>
      </c>
    </row>
    <row r="80" spans="1:12" x14ac:dyDescent="0.25">
      <c r="A80" t="str">
        <f>IF($A$63='3. Paste report.csv here'!$A$62, '3. Paste report.csv here'!A79, " ")</f>
        <v xml:space="preserve"> </v>
      </c>
      <c r="B80" s="1" t="str">
        <f>IF($A$63='3. Paste report.csv here'!$A$62, INDEX('1. Enter experiment details'!$J$5:$J$15, MATCH($C80, '1. Enter experiment details'!$F$5:$F$15)), " ")</f>
        <v xml:space="preserve"> </v>
      </c>
      <c r="C80" t="str">
        <f>IF($A$63='3. Paste report.csv here'!$A$62, '3. Paste report.csv here'!B79, " ")</f>
        <v xml:space="preserve"> </v>
      </c>
      <c r="D80" t="str">
        <f>IF($A$63='3. Paste report.csv here'!$A$62, '3. Paste report.csv here'!C79, " ")</f>
        <v xml:space="preserve"> </v>
      </c>
      <c r="E80" t="str">
        <f>IF($A$63='3. Paste report.csv here'!$A$62, '3. Paste report.csv here'!D79, " ")</f>
        <v xml:space="preserve"> </v>
      </c>
      <c r="F80" t="str">
        <f>IF($A$63='3. Paste report.csv here'!$A$62, '3. Paste report.csv here'!E79, " ")</f>
        <v xml:space="preserve"> </v>
      </c>
      <c r="G80" t="e">
        <f>IF(COUNTIF(I80:K80, "3C Protease")=0,  INDEX('1. Enter experiment details'!$K$5:$K$15, MATCH($C80, '1. Enter experiment details'!$F$5:$F$15)), INDEX('1. Enter experiment details'!$L$5:$L$15, MATCH($C80, '1. Enter experiment details'!$F$5:$F$15)))</f>
        <v>#N/A</v>
      </c>
      <c r="H80" t="str">
        <f>IF($A$63='3. Paste report.csv here'!$A$62, $E80*$G80/1000, " ")</f>
        <v xml:space="preserve"> </v>
      </c>
      <c r="I80" s="1" t="str">
        <f>IF($A$63='3. Paste report.csv here'!$A$62, VLOOKUP($D80, '1. Enter experiment details'!$M$5:$P$12, 2, FALSE), " ")</f>
        <v xml:space="preserve"> </v>
      </c>
      <c r="J80" s="1" t="str">
        <f>IF($A$63='3. Paste report.csv here'!$A$62, VLOOKUP($D80, '1. Enter experiment details'!$M$5:$P$12, 3, FALSE), " ")</f>
        <v xml:space="preserve"> </v>
      </c>
      <c r="K80" s="1" t="str">
        <f>IF($A$63='3. Paste report.csv here'!$A$62, VLOOKUP($D80, '1. Enter experiment details'!$M$5:$P$12, 4, FALSE), " ")</f>
        <v xml:space="preserve"> </v>
      </c>
      <c r="L80" t="str">
        <f>IF($A$63='3. Paste report.csv here'!$A$62, VLOOKUP($D80, '1. Enter experiment details'!$M$5:$Q$12, 5, FALSE), " ")</f>
        <v xml:space="preserve"> </v>
      </c>
    </row>
    <row r="81" spans="1:14" x14ac:dyDescent="0.25">
      <c r="A81" t="str">
        <f>IF($A$63='3. Paste report.csv here'!$A$62, '3. Paste report.csv here'!A80, " ")</f>
        <v xml:space="preserve"> </v>
      </c>
      <c r="B81" s="1" t="str">
        <f>IF($A$63='3. Paste report.csv here'!$A$62, INDEX('1. Enter experiment details'!$J$5:$J$15, MATCH($C81, '1. Enter experiment details'!$F$5:$F$15)), " ")</f>
        <v xml:space="preserve"> </v>
      </c>
      <c r="C81" t="str">
        <f>IF($A$63='3. Paste report.csv here'!$A$62, '3. Paste report.csv here'!B80, " ")</f>
        <v xml:space="preserve"> </v>
      </c>
      <c r="D81" t="str">
        <f>IF($A$63='3. Paste report.csv here'!$A$62, '3. Paste report.csv here'!C80, " ")</f>
        <v xml:space="preserve"> </v>
      </c>
      <c r="E81" t="str">
        <f>IF($A$63='3. Paste report.csv here'!$A$62, '3. Paste report.csv here'!D80, " ")</f>
        <v xml:space="preserve"> </v>
      </c>
      <c r="F81" t="str">
        <f>IF($A$63='3. Paste report.csv here'!$A$62, '3. Paste report.csv here'!E80, " ")</f>
        <v xml:space="preserve"> </v>
      </c>
      <c r="G81" t="e">
        <f>IF(COUNTIF(I81:K81, "3C Protease")=0,  INDEX('1. Enter experiment details'!$K$5:$K$15, MATCH($C81, '1. Enter experiment details'!$F$5:$F$15)), INDEX('1. Enter experiment details'!$L$5:$L$15, MATCH($C81, '1. Enter experiment details'!$F$5:$F$15)))</f>
        <v>#N/A</v>
      </c>
      <c r="H81" t="str">
        <f>IF($A$63='3. Paste report.csv here'!$A$62, $E81*$G81/1000, " ")</f>
        <v xml:space="preserve"> </v>
      </c>
      <c r="I81" s="1" t="str">
        <f>IF($A$63='3. Paste report.csv here'!$A$62, VLOOKUP($D81, '1. Enter experiment details'!$M$5:$P$12, 2, FALSE), " ")</f>
        <v xml:space="preserve"> </v>
      </c>
      <c r="J81" s="1" t="str">
        <f>IF($A$63='3. Paste report.csv here'!$A$62, VLOOKUP($D81, '1. Enter experiment details'!$M$5:$P$12, 3, FALSE), " ")</f>
        <v xml:space="preserve"> </v>
      </c>
      <c r="K81" s="1" t="str">
        <f>IF($A$63='3. Paste report.csv here'!$A$62, VLOOKUP($D81, '1. Enter experiment details'!$M$5:$P$12, 4, FALSE), " ")</f>
        <v xml:space="preserve"> </v>
      </c>
      <c r="L81" t="str">
        <f>IF($A$63='3. Paste report.csv here'!$A$62, VLOOKUP($D81, '1. Enter experiment details'!$M$5:$Q$12, 5, FALSE), " ")</f>
        <v xml:space="preserve"> </v>
      </c>
    </row>
    <row r="82" spans="1:14" x14ac:dyDescent="0.25">
      <c r="A82" t="str">
        <f>IF($A$63='3. Paste report.csv here'!$A$62, '3. Paste report.csv here'!A81, " ")</f>
        <v xml:space="preserve"> </v>
      </c>
      <c r="B82" s="1" t="str">
        <f>IF($A$63='3. Paste report.csv here'!$A$62, INDEX('1. Enter experiment details'!$J$5:$J$15, MATCH($C82, '1. Enter experiment details'!$F$5:$F$15)), " ")</f>
        <v xml:space="preserve"> </v>
      </c>
      <c r="C82" t="str">
        <f>IF($A$63='3. Paste report.csv here'!$A$62, '3. Paste report.csv here'!B81, " ")</f>
        <v xml:space="preserve"> </v>
      </c>
      <c r="D82" t="str">
        <f>IF($A$63='3. Paste report.csv here'!$A$62, '3. Paste report.csv here'!C81, " ")</f>
        <v xml:space="preserve"> </v>
      </c>
      <c r="E82" t="str">
        <f>IF($A$63='3. Paste report.csv here'!$A$62, '3. Paste report.csv here'!D81, " ")</f>
        <v xml:space="preserve"> </v>
      </c>
      <c r="F82" t="str">
        <f>IF($A$63='3. Paste report.csv here'!$A$62, '3. Paste report.csv here'!E81, " ")</f>
        <v xml:space="preserve"> </v>
      </c>
      <c r="G82" t="e">
        <f>IF(COUNTIF(I82:K82, "3C Protease")=0,  INDEX('1. Enter experiment details'!$K$5:$K$15, MATCH($C82, '1. Enter experiment details'!$F$5:$F$15)), INDEX('1. Enter experiment details'!$L$5:$L$15, MATCH($C82, '1. Enter experiment details'!$F$5:$F$15)))</f>
        <v>#N/A</v>
      </c>
      <c r="H82" t="str">
        <f>IF($A$63='3. Paste report.csv here'!$A$62, $E82*$G82/1000, " ")</f>
        <v xml:space="preserve"> </v>
      </c>
      <c r="I82" s="1" t="str">
        <f>IF($A$63='3. Paste report.csv here'!$A$62, VLOOKUP($D82, '1. Enter experiment details'!$M$5:$P$12, 2, FALSE), " ")</f>
        <v xml:space="preserve"> </v>
      </c>
      <c r="J82" s="1" t="str">
        <f>IF($A$63='3. Paste report.csv here'!$A$62, VLOOKUP($D82, '1. Enter experiment details'!$M$5:$P$12, 3, FALSE), " ")</f>
        <v xml:space="preserve"> </v>
      </c>
      <c r="K82" s="1" t="str">
        <f>IF($A$63='3. Paste report.csv here'!$A$62, VLOOKUP($D82, '1. Enter experiment details'!$M$5:$P$12, 4, FALSE), " ")</f>
        <v xml:space="preserve"> </v>
      </c>
      <c r="L82" t="str">
        <f>IF($A$63='3. Paste report.csv here'!$A$62, VLOOKUP($D82, '1. Enter experiment details'!$M$5:$Q$12, 5, FALSE), " ")</f>
        <v xml:space="preserve"> </v>
      </c>
    </row>
    <row r="83" spans="1:14" x14ac:dyDescent="0.25">
      <c r="A83" t="str">
        <f>IF($A$63='3. Paste report.csv here'!$A$62, '3. Paste report.csv here'!A82, " ")</f>
        <v xml:space="preserve"> </v>
      </c>
      <c r="B83" s="1" t="str">
        <f>IF($A$63='3. Paste report.csv here'!$A$62, INDEX('1. Enter experiment details'!$J$5:$J$15, MATCH($C83, '1. Enter experiment details'!$F$5:$F$15)), " ")</f>
        <v xml:space="preserve"> </v>
      </c>
      <c r="C83" t="str">
        <f>IF($A$63='3. Paste report.csv here'!$A$62, '3. Paste report.csv here'!B82, " ")</f>
        <v xml:space="preserve"> </v>
      </c>
      <c r="D83" t="str">
        <f>IF($A$63='3. Paste report.csv here'!$A$62, '3. Paste report.csv here'!C82, " ")</f>
        <v xml:space="preserve"> </v>
      </c>
      <c r="E83" t="str">
        <f>IF($A$63='3. Paste report.csv here'!$A$62, '3. Paste report.csv here'!D82, " ")</f>
        <v xml:space="preserve"> </v>
      </c>
      <c r="F83" t="str">
        <f>IF($A$63='3. Paste report.csv here'!$A$62, '3. Paste report.csv here'!E82, " ")</f>
        <v xml:space="preserve"> </v>
      </c>
      <c r="G83" t="e">
        <f>IF(COUNTIF(I83:K83, "3C Protease")=0,  INDEX('1. Enter experiment details'!$K$5:$K$15, MATCH($C83, '1. Enter experiment details'!$F$5:$F$15)), INDEX('1. Enter experiment details'!$L$5:$L$15, MATCH($C83, '1. Enter experiment details'!$F$5:$F$15)))</f>
        <v>#N/A</v>
      </c>
      <c r="H83" t="str">
        <f>IF($A$63='3. Paste report.csv here'!$A$62, $E83*$G83/1000, " ")</f>
        <v xml:space="preserve"> </v>
      </c>
      <c r="I83" s="1" t="str">
        <f>IF($A$63='3. Paste report.csv here'!$A$62, VLOOKUP($D83, '1. Enter experiment details'!$M$5:$P$12, 2, FALSE), " ")</f>
        <v xml:space="preserve"> </v>
      </c>
      <c r="J83" s="1" t="str">
        <f>IF($A$63='3. Paste report.csv here'!$A$62, VLOOKUP($D83, '1. Enter experiment details'!$M$5:$P$12, 3, FALSE), " ")</f>
        <v xml:space="preserve"> </v>
      </c>
      <c r="K83" s="1" t="str">
        <f>IF($A$63='3. Paste report.csv here'!$A$62, VLOOKUP($D83, '1. Enter experiment details'!$M$5:$P$12, 4, FALSE), " ")</f>
        <v xml:space="preserve"> </v>
      </c>
      <c r="L83" t="str">
        <f>IF($A$63='3. Paste report.csv here'!$A$62, VLOOKUP($D83, '1. Enter experiment details'!$M$5:$Q$12, 5, FALSE), " ")</f>
        <v xml:space="preserve"> </v>
      </c>
    </row>
    <row r="84" spans="1:14" x14ac:dyDescent="0.25">
      <c r="A84" t="str">
        <f>IF($A$63='3. Paste report.csv here'!$A$62, '3. Paste report.csv here'!A83, " ")</f>
        <v xml:space="preserve"> </v>
      </c>
      <c r="B84" s="1" t="str">
        <f>IF($A$63='3. Paste report.csv here'!$A$62, INDEX('1. Enter experiment details'!$J$5:$J$15, MATCH($C84, '1. Enter experiment details'!$F$5:$F$15)), " ")</f>
        <v xml:space="preserve"> </v>
      </c>
      <c r="C84" t="str">
        <f>IF($A$63='3. Paste report.csv here'!$A$62, '3. Paste report.csv here'!B83, " ")</f>
        <v xml:space="preserve"> </v>
      </c>
      <c r="D84" t="str">
        <f>IF($A$63='3. Paste report.csv here'!$A$62, '3. Paste report.csv here'!C83, " ")</f>
        <v xml:space="preserve"> </v>
      </c>
      <c r="E84" t="str">
        <f>IF($A$63='3. Paste report.csv here'!$A$62, '3. Paste report.csv here'!D83, " ")</f>
        <v xml:space="preserve"> </v>
      </c>
      <c r="F84" t="str">
        <f>IF($A$63='3. Paste report.csv here'!$A$62, '3. Paste report.csv here'!E83, " ")</f>
        <v xml:space="preserve"> </v>
      </c>
      <c r="G84" t="e">
        <f>IF(COUNTIF(I84:K84, "3C Protease")=0,  INDEX('1. Enter experiment details'!$K$5:$K$15, MATCH($C84, '1. Enter experiment details'!$F$5:$F$15)), INDEX('1. Enter experiment details'!$L$5:$L$15, MATCH($C84, '1. Enter experiment details'!$F$5:$F$15)))</f>
        <v>#N/A</v>
      </c>
      <c r="H84" t="str">
        <f>IF($A$63='3. Paste report.csv here'!$A$62, $E84*$G84/1000, " ")</f>
        <v xml:space="preserve"> </v>
      </c>
      <c r="I84" s="1" t="str">
        <f>IF($A$63='3. Paste report.csv here'!$A$62, VLOOKUP($D84, '1. Enter experiment details'!$M$5:$P$12, 2, FALSE), " ")</f>
        <v xml:space="preserve"> </v>
      </c>
      <c r="J84" s="1" t="str">
        <f>IF($A$63='3. Paste report.csv here'!$A$62, VLOOKUP($D84, '1. Enter experiment details'!$M$5:$P$12, 3, FALSE), " ")</f>
        <v xml:space="preserve"> </v>
      </c>
      <c r="K84" s="1" t="str">
        <f>IF($A$63='3. Paste report.csv here'!$A$62, VLOOKUP($D84, '1. Enter experiment details'!$M$5:$P$12, 4, FALSE), " ")</f>
        <v xml:space="preserve"> </v>
      </c>
      <c r="L84" t="str">
        <f>IF($A$63='3. Paste report.csv here'!$A$62, VLOOKUP($D84, '1. Enter experiment details'!$M$5:$Q$12, 5, FALSE), " ")</f>
        <v xml:space="preserve"> </v>
      </c>
    </row>
    <row r="85" spans="1:14" x14ac:dyDescent="0.25">
      <c r="A85" t="str">
        <f>IF($A$63='3. Paste report.csv here'!$A$62, '3. Paste report.csv here'!A84, " ")</f>
        <v xml:space="preserve"> </v>
      </c>
      <c r="B85" s="1" t="str">
        <f>IF($A$63='3. Paste report.csv here'!$A$62, INDEX('1. Enter experiment details'!$J$5:$J$15, MATCH($C85, '1. Enter experiment details'!$F$5:$F$15)), " ")</f>
        <v xml:space="preserve"> </v>
      </c>
      <c r="C85" t="str">
        <f>IF($A$63='3. Paste report.csv here'!$A$62, '3. Paste report.csv here'!B84, " ")</f>
        <v xml:space="preserve"> </v>
      </c>
      <c r="D85" t="str">
        <f>IF($A$63='3. Paste report.csv here'!$A$62, '3. Paste report.csv here'!C84, " ")</f>
        <v xml:space="preserve"> </v>
      </c>
      <c r="E85" t="str">
        <f>IF($A$63='3. Paste report.csv here'!$A$62, '3. Paste report.csv here'!D84, " ")</f>
        <v xml:space="preserve"> </v>
      </c>
      <c r="F85" t="str">
        <f>IF($A$63='3. Paste report.csv here'!$A$62, '3. Paste report.csv here'!E84, " ")</f>
        <v xml:space="preserve"> </v>
      </c>
      <c r="G85" t="e">
        <f>IF(COUNTIF(I85:K85, "3C Protease")=0,  INDEX('1. Enter experiment details'!$K$5:$K$15, MATCH($C85, '1. Enter experiment details'!$F$5:$F$15)), INDEX('1. Enter experiment details'!$L$5:$L$15, MATCH($C85, '1. Enter experiment details'!$F$5:$F$15)))</f>
        <v>#N/A</v>
      </c>
      <c r="H85" t="str">
        <f>IF($A$63='3. Paste report.csv here'!$A$62, $E85*$G85/1000, " ")</f>
        <v xml:space="preserve"> </v>
      </c>
      <c r="I85" s="1" t="str">
        <f>IF($A$63='3. Paste report.csv here'!$A$62, VLOOKUP($D85, '1. Enter experiment details'!$M$5:$P$12, 2, FALSE), " ")</f>
        <v xml:space="preserve"> </v>
      </c>
      <c r="J85" s="1" t="str">
        <f>IF($A$63='3. Paste report.csv here'!$A$62, VLOOKUP($D85, '1. Enter experiment details'!$M$5:$P$12, 3, FALSE), " ")</f>
        <v xml:space="preserve"> </v>
      </c>
      <c r="K85" s="1" t="str">
        <f>IF($A$63='3. Paste report.csv here'!$A$62, VLOOKUP($D85, '1. Enter experiment details'!$M$5:$P$12, 4, FALSE), " ")</f>
        <v xml:space="preserve"> </v>
      </c>
      <c r="L85" t="str">
        <f>IF($A$63='3. Paste report.csv here'!$A$62, VLOOKUP($D85, '1. Enter experiment details'!$M$5:$Q$12, 5, FALSE), " ")</f>
        <v xml:space="preserve"> </v>
      </c>
    </row>
    <row r="86" spans="1:14" x14ac:dyDescent="0.25">
      <c r="A86" t="str">
        <f>IF($A$63='3. Paste report.csv here'!$A$62, '3. Paste report.csv here'!A85, " ")</f>
        <v xml:space="preserve"> </v>
      </c>
      <c r="B86" s="1" t="str">
        <f>IF($A$63='3. Paste report.csv here'!$A$62, INDEX('1. Enter experiment details'!$J$5:$J$15, MATCH($C86, '1. Enter experiment details'!$F$5:$F$15)), " ")</f>
        <v xml:space="preserve"> </v>
      </c>
      <c r="C86" t="str">
        <f>IF($A$63='3. Paste report.csv here'!$A$62, '3. Paste report.csv here'!B85, " ")</f>
        <v xml:space="preserve"> </v>
      </c>
      <c r="D86" t="str">
        <f>IF($A$63='3. Paste report.csv here'!$A$62, '3. Paste report.csv here'!C85, " ")</f>
        <v xml:space="preserve"> </v>
      </c>
      <c r="E86" t="str">
        <f>IF($A$63='3. Paste report.csv here'!$A$62, '3. Paste report.csv here'!D85, " ")</f>
        <v xml:space="preserve"> </v>
      </c>
      <c r="F86" t="str">
        <f>IF($A$63='3. Paste report.csv here'!$A$62, '3. Paste report.csv here'!E85, " ")</f>
        <v xml:space="preserve"> </v>
      </c>
      <c r="G86" t="e">
        <f>IF(COUNTIF(I86:K86, "3C Protease")=0,  INDEX('1. Enter experiment details'!$K$5:$K$15, MATCH($C86, '1. Enter experiment details'!$F$5:$F$15)), INDEX('1. Enter experiment details'!$L$5:$L$15, MATCH($C86, '1. Enter experiment details'!$F$5:$F$15)))</f>
        <v>#N/A</v>
      </c>
      <c r="H86" t="str">
        <f>IF($A$63='3. Paste report.csv here'!$A$62, $E86*$G86/1000, " ")</f>
        <v xml:space="preserve"> </v>
      </c>
      <c r="I86" s="1" t="str">
        <f>IF($A$63='3. Paste report.csv here'!$A$62, VLOOKUP($D86, '1. Enter experiment details'!$M$5:$P$12, 2, FALSE), " ")</f>
        <v xml:space="preserve"> </v>
      </c>
      <c r="J86" s="1" t="str">
        <f>IF($A$63='3. Paste report.csv here'!$A$62, VLOOKUP($D86, '1. Enter experiment details'!$M$5:$P$12, 3, FALSE), " ")</f>
        <v xml:space="preserve"> </v>
      </c>
      <c r="K86" s="1" t="str">
        <f>IF($A$63='3. Paste report.csv here'!$A$62, VLOOKUP($D86, '1. Enter experiment details'!$M$5:$P$12, 4, FALSE), " ")</f>
        <v xml:space="preserve"> </v>
      </c>
      <c r="L86" t="str">
        <f>IF($A$63='3. Paste report.csv here'!$A$62, VLOOKUP($D86, '1. Enter experiment details'!$M$5:$Q$12, 5, FALSE), " ")</f>
        <v xml:space="preserve"> </v>
      </c>
    </row>
    <row r="87" spans="1:14" x14ac:dyDescent="0.25">
      <c r="A87" t="str">
        <f>IF($A$63='3. Paste report.csv here'!$A$62, '3. Paste report.csv here'!A86, " ")</f>
        <v xml:space="preserve"> </v>
      </c>
      <c r="B87" s="1" t="str">
        <f>IF($A$63='3. Paste report.csv here'!$A$62, INDEX('1. Enter experiment details'!$J$5:$J$15, MATCH($C87, '1. Enter experiment details'!$F$5:$F$15)), " ")</f>
        <v xml:space="preserve"> </v>
      </c>
      <c r="C87" t="str">
        <f>IF($A$63='3. Paste report.csv here'!$A$62, '3. Paste report.csv here'!B86, " ")</f>
        <v xml:space="preserve"> </v>
      </c>
      <c r="D87" t="str">
        <f>IF($A$63='3. Paste report.csv here'!$A$62, '3. Paste report.csv here'!C86, " ")</f>
        <v xml:space="preserve"> </v>
      </c>
      <c r="E87" t="str">
        <f>IF($A$63='3. Paste report.csv here'!$A$62, '3. Paste report.csv here'!D86, " ")</f>
        <v xml:space="preserve"> </v>
      </c>
      <c r="F87" t="str">
        <f>IF($A$63='3. Paste report.csv here'!$A$62, '3. Paste report.csv here'!E86, " ")</f>
        <v xml:space="preserve"> </v>
      </c>
      <c r="G87" t="e">
        <f>IF(COUNTIF(I87:K87, "3C Protease")=0,  INDEX('1. Enter experiment details'!$K$5:$K$15, MATCH($C87, '1. Enter experiment details'!$F$5:$F$15)), INDEX('1. Enter experiment details'!$L$5:$L$15, MATCH($C87, '1. Enter experiment details'!$F$5:$F$15)))</f>
        <v>#N/A</v>
      </c>
      <c r="H87" t="str">
        <f>IF($A$63='3. Paste report.csv here'!$A$62, $E87*$G87/1000, " ")</f>
        <v xml:space="preserve"> </v>
      </c>
      <c r="I87" s="1" t="str">
        <f>IF($A$63='3. Paste report.csv here'!$A$62, VLOOKUP($D87, '1. Enter experiment details'!$M$5:$P$12, 2, FALSE), " ")</f>
        <v xml:space="preserve"> </v>
      </c>
      <c r="J87" s="1" t="str">
        <f>IF($A$63='3. Paste report.csv here'!$A$62, VLOOKUP($D87, '1. Enter experiment details'!$M$5:$P$12, 3, FALSE), " ")</f>
        <v xml:space="preserve"> </v>
      </c>
      <c r="K87" s="1" t="str">
        <f>IF($A$63='3. Paste report.csv here'!$A$62, VLOOKUP($D87, '1. Enter experiment details'!$M$5:$P$12, 4, FALSE), " ")</f>
        <v xml:space="preserve"> </v>
      </c>
      <c r="L87" t="str">
        <f>IF($A$63='3. Paste report.csv here'!$A$62, VLOOKUP($D87, '1. Enter experiment details'!$M$5:$Q$12, 5, FALSE), " ")</f>
        <v xml:space="preserve"> </v>
      </c>
    </row>
    <row r="88" spans="1:14" x14ac:dyDescent="0.25">
      <c r="A88" t="str">
        <f>IF($A$63='3. Paste report.csv here'!$A$62, '3. Paste report.csv here'!A87, " ")</f>
        <v xml:space="preserve"> </v>
      </c>
      <c r="B88" s="1" t="str">
        <f>IF($A$63='3. Paste report.csv here'!$A$62, INDEX('1. Enter experiment details'!$J$5:$J$15, MATCH($C88, '1. Enter experiment details'!$F$5:$F$15)), " ")</f>
        <v xml:space="preserve"> </v>
      </c>
      <c r="C88" t="str">
        <f>IF($A$63='3. Paste report.csv here'!$A$62, '3. Paste report.csv here'!B87, " ")</f>
        <v xml:space="preserve"> </v>
      </c>
      <c r="D88" t="str">
        <f>IF($A$63='3. Paste report.csv here'!$A$62, '3. Paste report.csv here'!C87, " ")</f>
        <v xml:space="preserve"> </v>
      </c>
      <c r="E88" t="str">
        <f>IF($A$63='3. Paste report.csv here'!$A$62, '3. Paste report.csv here'!D87, " ")</f>
        <v xml:space="preserve"> </v>
      </c>
      <c r="F88" t="str">
        <f>IF($A$63='3. Paste report.csv here'!$A$62, '3. Paste report.csv here'!E87, " ")</f>
        <v xml:space="preserve"> </v>
      </c>
      <c r="G88" t="e">
        <f>IF(COUNTIF(I88:K88, "3C Protease")=0,  INDEX('1. Enter experiment details'!$K$5:$K$15, MATCH($C88, '1. Enter experiment details'!$F$5:$F$15)), INDEX('1. Enter experiment details'!$L$5:$L$15, MATCH($C88, '1. Enter experiment details'!$F$5:$F$15)))</f>
        <v>#N/A</v>
      </c>
      <c r="H88" t="str">
        <f>IF($A$63='3. Paste report.csv here'!$A$62, $E88*$G88/1000, " ")</f>
        <v xml:space="preserve"> </v>
      </c>
      <c r="I88" s="1" t="str">
        <f>IF($A$63='3. Paste report.csv here'!$A$62, VLOOKUP($D88, '1. Enter experiment details'!$M$5:$P$12, 2, FALSE), " ")</f>
        <v xml:space="preserve"> </v>
      </c>
      <c r="J88" s="1" t="str">
        <f>IF($A$63='3. Paste report.csv here'!$A$62, VLOOKUP($D88, '1. Enter experiment details'!$M$5:$P$12, 3, FALSE), " ")</f>
        <v xml:space="preserve"> </v>
      </c>
      <c r="K88" s="1" t="str">
        <f>IF($A$63='3. Paste report.csv here'!$A$62, VLOOKUP($D88, '1. Enter experiment details'!$M$5:$P$12, 4, FALSE), " ")</f>
        <v xml:space="preserve"> </v>
      </c>
      <c r="L88" t="str">
        <f>IF($A$63='3. Paste report.csv here'!$A$62, VLOOKUP($D88, '1. Enter experiment details'!$M$5:$Q$12, 5, FALSE), " ")</f>
        <v xml:space="preserve"> </v>
      </c>
    </row>
    <row r="89" spans="1:14" x14ac:dyDescent="0.25">
      <c r="A89" t="str">
        <f>IF($A$63='3. Paste report.csv here'!$A$62, '3. Paste report.csv here'!A88, " ")</f>
        <v xml:space="preserve"> </v>
      </c>
      <c r="B89" s="1" t="str">
        <f>IF($A$63='3. Paste report.csv here'!$A$62, INDEX('1. Enter experiment details'!$J$5:$J$15, MATCH($C89, '1. Enter experiment details'!$F$5:$F$15)), " ")</f>
        <v xml:space="preserve"> </v>
      </c>
      <c r="C89" t="str">
        <f>IF($A$63='3. Paste report.csv here'!$A$62, '3. Paste report.csv here'!B88, " ")</f>
        <v xml:space="preserve"> </v>
      </c>
      <c r="D89" t="str">
        <f>IF($A$63='3. Paste report.csv here'!$A$62, '3. Paste report.csv here'!C88, " ")</f>
        <v xml:space="preserve"> </v>
      </c>
      <c r="E89" t="str">
        <f>IF($A$63='3. Paste report.csv here'!$A$62, '3. Paste report.csv here'!D88, " ")</f>
        <v xml:space="preserve"> </v>
      </c>
      <c r="F89" t="str">
        <f>IF($A$63='3. Paste report.csv here'!$A$62, '3. Paste report.csv here'!E88, " ")</f>
        <v xml:space="preserve"> </v>
      </c>
      <c r="G89" t="e">
        <f>IF(COUNTIF(I89:K89, "3C Protease")=0,  INDEX('1. Enter experiment details'!$K$5:$K$15, MATCH($C89, '1. Enter experiment details'!$F$5:$F$15)), INDEX('1. Enter experiment details'!$L$5:$L$15, MATCH($C89, '1. Enter experiment details'!$F$5:$F$15)))</f>
        <v>#N/A</v>
      </c>
      <c r="H89" t="str">
        <f>IF($A$63='3. Paste report.csv here'!$A$62, $E89*$G89/1000, " ")</f>
        <v xml:space="preserve"> </v>
      </c>
      <c r="I89" s="1" t="str">
        <f>IF($A$63='3. Paste report.csv here'!$A$62, VLOOKUP($D89, '1. Enter experiment details'!$M$5:$P$12, 2, FALSE), " ")</f>
        <v xml:space="preserve"> </v>
      </c>
      <c r="J89" s="1" t="str">
        <f>IF($A$63='3. Paste report.csv here'!$A$62, VLOOKUP($D89, '1. Enter experiment details'!$M$5:$P$12, 3, FALSE), " ")</f>
        <v xml:space="preserve"> </v>
      </c>
      <c r="K89" s="1" t="str">
        <f>IF($A$63='3. Paste report.csv here'!$A$62, VLOOKUP($D89, '1. Enter experiment details'!$M$5:$P$12, 4, FALSE), " ")</f>
        <v xml:space="preserve"> </v>
      </c>
      <c r="L89" t="str">
        <f>IF($A$63='3. Paste report.csv here'!$A$62, VLOOKUP($D89, '1. Enter experiment details'!$M$5:$Q$12, 5, FALSE), " ")</f>
        <v xml:space="preserve"> </v>
      </c>
    </row>
    <row r="90" spans="1:14" x14ac:dyDescent="0.25">
      <c r="A90" t="str">
        <f>IF($A$63='3. Paste report.csv here'!$A$62, '3. Paste report.csv here'!A89, " ")</f>
        <v xml:space="preserve"> </v>
      </c>
      <c r="B90" s="1" t="str">
        <f>IF($A$63='3. Paste report.csv here'!$A$62, INDEX('1. Enter experiment details'!$J$5:$J$15, MATCH($C90, '1. Enter experiment details'!$F$5:$F$15)), " ")</f>
        <v xml:space="preserve"> </v>
      </c>
      <c r="C90" t="str">
        <f>IF($A$63='3. Paste report.csv here'!$A$62, '3. Paste report.csv here'!B89, " ")</f>
        <v xml:space="preserve"> </v>
      </c>
      <c r="D90" t="str">
        <f>IF($A$63='3. Paste report.csv here'!$A$62, '3. Paste report.csv here'!C89, " ")</f>
        <v xml:space="preserve"> </v>
      </c>
      <c r="E90" t="str">
        <f>IF($A$63='3. Paste report.csv here'!$A$62, '3. Paste report.csv here'!D89, " ")</f>
        <v xml:space="preserve"> </v>
      </c>
      <c r="F90" t="str">
        <f>IF($A$63='3. Paste report.csv here'!$A$62, '3. Paste report.csv here'!E89, " ")</f>
        <v xml:space="preserve"> </v>
      </c>
      <c r="G90" t="e">
        <f>IF(COUNTIF(I90:K90, "3C Protease")=0,  INDEX('1. Enter experiment details'!$K$5:$K$15, MATCH($C90, '1. Enter experiment details'!$F$5:$F$15)), INDEX('1. Enter experiment details'!$L$5:$L$15, MATCH($C90, '1. Enter experiment details'!$F$5:$F$15)))</f>
        <v>#N/A</v>
      </c>
      <c r="H90" t="str">
        <f>IF($A$63='3. Paste report.csv here'!$A$62, $E90*$G90/1000, " ")</f>
        <v xml:space="preserve"> </v>
      </c>
      <c r="I90" s="1" t="str">
        <f>IF($A$63='3. Paste report.csv here'!$A$62, VLOOKUP($D90, '1. Enter experiment details'!$M$5:$P$12, 2, FALSE), " ")</f>
        <v xml:space="preserve"> </v>
      </c>
      <c r="J90" s="1" t="str">
        <f>IF($A$63='3. Paste report.csv here'!$A$62, VLOOKUP($D90, '1. Enter experiment details'!$M$5:$P$12, 3, FALSE), " ")</f>
        <v xml:space="preserve"> </v>
      </c>
      <c r="K90" s="1" t="str">
        <f>IF($A$63='3. Paste report.csv here'!$A$62, VLOOKUP($D90, '1. Enter experiment details'!$M$5:$P$12, 4, FALSE), " ")</f>
        <v xml:space="preserve"> </v>
      </c>
      <c r="L90" t="str">
        <f>IF($A$63='3. Paste report.csv here'!$A$62, VLOOKUP($D90, '1. Enter experiment details'!$M$5:$Q$12, 5, FALSE), " ")</f>
        <v xml:space="preserve"> </v>
      </c>
    </row>
    <row r="91" spans="1:14" x14ac:dyDescent="0.25">
      <c r="A91" t="str">
        <f>IF($A$63='3. Paste report.csv here'!$A$62, '3. Paste report.csv here'!A90, " ")</f>
        <v xml:space="preserve"> </v>
      </c>
      <c r="B91" s="1" t="str">
        <f>IF($A$63='3. Paste report.csv here'!$A$62, INDEX('1. Enter experiment details'!$J$5:$J$15, MATCH($C91, '1. Enter experiment details'!$F$5:$F$15)), " ")</f>
        <v xml:space="preserve"> </v>
      </c>
      <c r="C91" t="str">
        <f>IF($A$63='3. Paste report.csv here'!$A$62, '3. Paste report.csv here'!B90, " ")</f>
        <v xml:space="preserve"> </v>
      </c>
      <c r="D91" t="str">
        <f>IF($A$63='3. Paste report.csv here'!$A$62, '3. Paste report.csv here'!C90, " ")</f>
        <v xml:space="preserve"> </v>
      </c>
      <c r="E91" t="str">
        <f>IF($A$63='3. Paste report.csv here'!$A$62, '3. Paste report.csv here'!D90, " ")</f>
        <v xml:space="preserve"> </v>
      </c>
      <c r="F91" t="str">
        <f>IF($A$63='3. Paste report.csv here'!$A$62, '3. Paste report.csv here'!E90, " ")</f>
        <v xml:space="preserve"> </v>
      </c>
      <c r="G91" t="e">
        <f>IF(COUNTIF(I91:K91, "3C Protease")=0,  INDEX('1. Enter experiment details'!$K$5:$K$15, MATCH($C91, '1. Enter experiment details'!$F$5:$F$15)), INDEX('1. Enter experiment details'!$L$5:$L$15, MATCH($C91, '1. Enter experiment details'!$F$5:$F$15)))</f>
        <v>#N/A</v>
      </c>
      <c r="H91" t="str">
        <f>IF($A$63='3. Paste report.csv here'!$A$62, $E91*$G91/1000, " ")</f>
        <v xml:space="preserve"> </v>
      </c>
      <c r="I91" s="1" t="str">
        <f>IF($A$63='3. Paste report.csv here'!$A$62, VLOOKUP($D91, '1. Enter experiment details'!$M$5:$P$12, 2, FALSE), " ")</f>
        <v xml:space="preserve"> </v>
      </c>
      <c r="J91" s="1" t="str">
        <f>IF($A$63='3. Paste report.csv here'!$A$62, VLOOKUP($D91, '1. Enter experiment details'!$M$5:$P$12, 3, FALSE), " ")</f>
        <v xml:space="preserve"> </v>
      </c>
      <c r="K91" s="1" t="str">
        <f>IF($A$63='3. Paste report.csv here'!$A$62, VLOOKUP($D91, '1. Enter experiment details'!$M$5:$P$12, 4, FALSE), " ")</f>
        <v xml:space="preserve"> </v>
      </c>
      <c r="L91" t="str">
        <f>IF($A$63='3. Paste report.csv here'!$A$62, VLOOKUP($D91, '1. Enter experiment details'!$M$5:$Q$12, 5, FALSE), " ")</f>
        <v xml:space="preserve"> </v>
      </c>
    </row>
    <row r="92" spans="1:14" x14ac:dyDescent="0.25">
      <c r="A92" t="str">
        <f>IF($A$63='3. Paste report.csv here'!$A$62, '3. Paste report.csv here'!A91, " ")</f>
        <v xml:space="preserve"> </v>
      </c>
      <c r="B92" s="1" t="str">
        <f>IF($A$63='3. Paste report.csv here'!$A$62, INDEX('1. Enter experiment details'!$J$5:$J$15, MATCH($C92, '1. Enter experiment details'!$F$5:$F$15)), " ")</f>
        <v xml:space="preserve"> </v>
      </c>
      <c r="C92" t="str">
        <f>IF($A$63='3. Paste report.csv here'!$A$62, '3. Paste report.csv here'!B91, " ")</f>
        <v xml:space="preserve"> </v>
      </c>
      <c r="D92" t="str">
        <f>IF($A$63='3. Paste report.csv here'!$A$62, '3. Paste report.csv here'!C91, " ")</f>
        <v xml:space="preserve"> </v>
      </c>
      <c r="E92" t="str">
        <f>IF($A$63='3. Paste report.csv here'!$A$62, '3. Paste report.csv here'!D91, " ")</f>
        <v xml:space="preserve"> </v>
      </c>
      <c r="F92" t="str">
        <f>IF($A$63='3. Paste report.csv here'!$A$62, '3. Paste report.csv here'!E91, " ")</f>
        <v xml:space="preserve"> </v>
      </c>
      <c r="G92" t="e">
        <f>IF(COUNTIF(I92:K92, "3C Protease")=0,  INDEX('1. Enter experiment details'!$K$5:$K$15, MATCH($C92, '1. Enter experiment details'!$F$5:$F$15)), INDEX('1. Enter experiment details'!$L$5:$L$15, MATCH($C92, '1. Enter experiment details'!$F$5:$F$15)))</f>
        <v>#N/A</v>
      </c>
      <c r="H92" t="str">
        <f>IF($A$63='3. Paste report.csv here'!$A$62, $E92*$G92/1000, " ")</f>
        <v xml:space="preserve"> </v>
      </c>
      <c r="I92" s="1" t="str">
        <f>IF($A$63='3. Paste report.csv here'!$A$62, VLOOKUP($D92, '1. Enter experiment details'!$M$5:$P$12, 2, FALSE), " ")</f>
        <v xml:space="preserve"> </v>
      </c>
      <c r="J92" s="1" t="str">
        <f>IF($A$63='3. Paste report.csv here'!$A$62, VLOOKUP($D92, '1. Enter experiment details'!$M$5:$P$12, 3, FALSE), " ")</f>
        <v xml:space="preserve"> </v>
      </c>
      <c r="K92" s="1" t="str">
        <f>IF($A$63='3. Paste report.csv here'!$A$62, VLOOKUP($D92, '1. Enter experiment details'!$M$5:$P$12, 4, FALSE), " ")</f>
        <v xml:space="preserve"> </v>
      </c>
      <c r="L92" t="str">
        <f>IF($A$63='3. Paste report.csv here'!$A$62, VLOOKUP($D92, '1. Enter experiment details'!$M$5:$Q$12, 5, FALSE), " ")</f>
        <v xml:space="preserve"> </v>
      </c>
      <c r="M92" s="1"/>
      <c r="N92" s="1"/>
    </row>
    <row r="93" spans="1:14" x14ac:dyDescent="0.25">
      <c r="A93" t="str">
        <f>IF($A$63='3. Paste report.csv here'!$A$62, '3. Paste report.csv here'!A92, " ")</f>
        <v xml:space="preserve"> </v>
      </c>
      <c r="B93" s="1" t="str">
        <f>IF($A$63='3. Paste report.csv here'!$A$62, INDEX('1. Enter experiment details'!$J$5:$J$15, MATCH($C93, '1. Enter experiment details'!$F$5:$F$15)), " ")</f>
        <v xml:space="preserve"> </v>
      </c>
      <c r="C93" t="str">
        <f>IF($A$63='3. Paste report.csv here'!$A$62, '3. Paste report.csv here'!B92, " ")</f>
        <v xml:space="preserve"> </v>
      </c>
      <c r="D93" t="str">
        <f>IF($A$63='3. Paste report.csv here'!$A$62, '3. Paste report.csv here'!C92, " ")</f>
        <v xml:space="preserve"> </v>
      </c>
      <c r="E93" t="str">
        <f>IF($A$63='3. Paste report.csv here'!$A$62, '3. Paste report.csv here'!D92, " ")</f>
        <v xml:space="preserve"> </v>
      </c>
      <c r="F93" t="str">
        <f>IF($A$63='3. Paste report.csv here'!$A$62, '3. Paste report.csv here'!E92, " ")</f>
        <v xml:space="preserve"> </v>
      </c>
      <c r="G93" t="e">
        <f>IF(COUNTIF(I93:K93, "3C Protease")=0,  INDEX('1. Enter experiment details'!$K$5:$K$15, MATCH($C93, '1. Enter experiment details'!$F$5:$F$15)), INDEX('1. Enter experiment details'!$L$5:$L$15, MATCH($C93, '1. Enter experiment details'!$F$5:$F$15)))</f>
        <v>#N/A</v>
      </c>
      <c r="H93" t="str">
        <f>IF($A$63='3. Paste report.csv here'!$A$62, $E93*$G93/1000, " ")</f>
        <v xml:space="preserve"> </v>
      </c>
      <c r="I93" s="1" t="str">
        <f>IF($A$63='3. Paste report.csv here'!$A$62, VLOOKUP($D93, '1. Enter experiment details'!$M$5:$P$12, 2, FALSE), " ")</f>
        <v xml:space="preserve"> </v>
      </c>
      <c r="J93" s="1" t="str">
        <f>IF($A$63='3. Paste report.csv here'!$A$62, VLOOKUP($D93, '1. Enter experiment details'!$M$5:$P$12, 3, FALSE), " ")</f>
        <v xml:space="preserve"> </v>
      </c>
      <c r="K93" s="1" t="str">
        <f>IF($A$63='3. Paste report.csv here'!$A$62, VLOOKUP($D93, '1. Enter experiment details'!$M$5:$P$12, 4, FALSE), " ")</f>
        <v xml:space="preserve"> </v>
      </c>
      <c r="L93" t="str">
        <f>IF($A$63='3. Paste report.csv here'!$A$62, VLOOKUP($D93, '1. Enter experiment details'!$M$5:$Q$12, 5, FALSE), " ")</f>
        <v xml:space="preserve"> </v>
      </c>
      <c r="M93" s="1"/>
      <c r="N93" s="1"/>
    </row>
    <row r="94" spans="1:14" x14ac:dyDescent="0.25">
      <c r="A94" t="str">
        <f>IF($A$63='3. Paste report.csv here'!$A$62, '3. Paste report.csv here'!A93, " ")</f>
        <v xml:space="preserve"> </v>
      </c>
      <c r="B94" s="1" t="str">
        <f>IF($A$63='3. Paste report.csv here'!$A$62, INDEX('1. Enter experiment details'!$J$5:$J$15, MATCH($C94, '1. Enter experiment details'!$F$5:$F$15)), " ")</f>
        <v xml:space="preserve"> </v>
      </c>
      <c r="C94" t="str">
        <f>IF($A$63='3. Paste report.csv here'!$A$62, '3. Paste report.csv here'!B93, " ")</f>
        <v xml:space="preserve"> </v>
      </c>
      <c r="D94" t="str">
        <f>IF($A$63='3. Paste report.csv here'!$A$62, '3. Paste report.csv here'!C93, " ")</f>
        <v xml:space="preserve"> </v>
      </c>
      <c r="E94" t="str">
        <f>IF($A$63='3. Paste report.csv here'!$A$62, '3. Paste report.csv here'!D93, " ")</f>
        <v xml:space="preserve"> </v>
      </c>
      <c r="F94" t="str">
        <f>IF($A$63='3. Paste report.csv here'!$A$62, '3. Paste report.csv here'!E93, " ")</f>
        <v xml:space="preserve"> </v>
      </c>
      <c r="G94" t="e">
        <f>IF(COUNTIF(I94:K94, "3C Protease")=0,  INDEX('1. Enter experiment details'!$K$5:$K$15, MATCH($C94, '1. Enter experiment details'!$F$5:$F$15)), INDEX('1. Enter experiment details'!$L$5:$L$15, MATCH($C94, '1. Enter experiment details'!$F$5:$F$15)))</f>
        <v>#N/A</v>
      </c>
      <c r="H94" t="str">
        <f>IF($A$63='3. Paste report.csv here'!$A$62, $E94*$G94/1000, " ")</f>
        <v xml:space="preserve"> </v>
      </c>
      <c r="I94" s="1" t="str">
        <f>IF($A$63='3. Paste report.csv here'!$A$62, VLOOKUP($D94, '1. Enter experiment details'!$M$5:$P$12, 2, FALSE), " ")</f>
        <v xml:space="preserve"> </v>
      </c>
      <c r="J94" s="1" t="str">
        <f>IF($A$63='3. Paste report.csv here'!$A$62, VLOOKUP($D94, '1. Enter experiment details'!$M$5:$P$12, 3, FALSE), " ")</f>
        <v xml:space="preserve"> </v>
      </c>
      <c r="K94" s="1" t="str">
        <f>IF($A$63='3. Paste report.csv here'!$A$62, VLOOKUP($D94, '1. Enter experiment details'!$M$5:$P$12, 4, FALSE), " ")</f>
        <v xml:space="preserve"> </v>
      </c>
      <c r="L94" t="str">
        <f>IF($A$63='3. Paste report.csv here'!$A$62, VLOOKUP($D94, '1. Enter experiment details'!$M$5:$Q$12, 5, FALSE), " ")</f>
        <v xml:space="preserve"> </v>
      </c>
      <c r="M94" s="1"/>
      <c r="N94" s="1"/>
    </row>
    <row r="95" spans="1:14" x14ac:dyDescent="0.25">
      <c r="A95" t="str">
        <f>IF($A$63='3. Paste report.csv here'!$A$62, '3. Paste report.csv here'!A94, " ")</f>
        <v xml:space="preserve"> </v>
      </c>
      <c r="B95" s="1" t="str">
        <f>IF($A$63='3. Paste report.csv here'!$A$62, INDEX('1. Enter experiment details'!$J$5:$J$15, MATCH($C95, '1. Enter experiment details'!$F$5:$F$15)), " ")</f>
        <v xml:space="preserve"> </v>
      </c>
      <c r="C95" t="str">
        <f>IF($A$63='3. Paste report.csv here'!$A$62, '3. Paste report.csv here'!B94, " ")</f>
        <v xml:space="preserve"> </v>
      </c>
      <c r="D95" t="str">
        <f>IF($A$63='3. Paste report.csv here'!$A$62, '3. Paste report.csv here'!C94, " ")</f>
        <v xml:space="preserve"> </v>
      </c>
      <c r="E95" t="str">
        <f>IF($A$63='3. Paste report.csv here'!$A$62, '3. Paste report.csv here'!D94, " ")</f>
        <v xml:space="preserve"> </v>
      </c>
      <c r="F95" t="str">
        <f>IF($A$63='3. Paste report.csv here'!$A$62, '3. Paste report.csv here'!E94, " ")</f>
        <v xml:space="preserve"> </v>
      </c>
      <c r="G95" t="e">
        <f>IF(COUNTIF(I95:K95, "3C Protease")=0,  INDEX('1. Enter experiment details'!$K$5:$K$15, MATCH($C95, '1. Enter experiment details'!$F$5:$F$15)), INDEX('1. Enter experiment details'!$L$5:$L$15, MATCH($C95, '1. Enter experiment details'!$F$5:$F$15)))</f>
        <v>#N/A</v>
      </c>
      <c r="H95" t="str">
        <f>IF($A$63='3. Paste report.csv here'!$A$62, $E95*$G95/1000, " ")</f>
        <v xml:space="preserve"> </v>
      </c>
      <c r="I95" s="1" t="str">
        <f>IF($A$63='3. Paste report.csv here'!$A$62, VLOOKUP($D95, '1. Enter experiment details'!$M$5:$P$12, 2, FALSE), " ")</f>
        <v xml:space="preserve"> </v>
      </c>
      <c r="J95" s="1" t="str">
        <f>IF($A$63='3. Paste report.csv here'!$A$62, VLOOKUP($D95, '1. Enter experiment details'!$M$5:$P$12, 3, FALSE), " ")</f>
        <v xml:space="preserve"> </v>
      </c>
      <c r="K95" s="1" t="str">
        <f>IF($A$63='3. Paste report.csv here'!$A$62, VLOOKUP($D95, '1. Enter experiment details'!$M$5:$P$12, 4, FALSE), " ")</f>
        <v xml:space="preserve"> </v>
      </c>
      <c r="L95" t="str">
        <f>IF($A$63='3. Paste report.csv here'!$A$62, VLOOKUP($D95, '1. Enter experiment details'!$M$5:$Q$12, 5, FALSE), " ")</f>
        <v xml:space="preserve"> </v>
      </c>
      <c r="M95" s="1"/>
      <c r="N95" s="1"/>
    </row>
    <row r="96" spans="1:14" x14ac:dyDescent="0.25">
      <c r="A96" t="str">
        <f>IF($A$63='3. Paste report.csv here'!$A$62, '3. Paste report.csv here'!A95, " ")</f>
        <v xml:space="preserve"> </v>
      </c>
      <c r="B96" s="1" t="str">
        <f>IF($A$63='3. Paste report.csv here'!$A$62, INDEX('1. Enter experiment details'!$J$5:$J$15, MATCH($C96, '1. Enter experiment details'!$F$5:$F$15)), " ")</f>
        <v xml:space="preserve"> </v>
      </c>
      <c r="C96" t="str">
        <f>IF($A$63='3. Paste report.csv here'!$A$62, '3. Paste report.csv here'!B95, " ")</f>
        <v xml:space="preserve"> </v>
      </c>
      <c r="D96" t="str">
        <f>IF($A$63='3. Paste report.csv here'!$A$62, '3. Paste report.csv here'!C95, " ")</f>
        <v xml:space="preserve"> </v>
      </c>
      <c r="E96" t="str">
        <f>IF($A$63='3. Paste report.csv here'!$A$62, '3. Paste report.csv here'!D95, " ")</f>
        <v xml:space="preserve"> </v>
      </c>
      <c r="F96" t="str">
        <f>IF($A$63='3. Paste report.csv here'!$A$62, '3. Paste report.csv here'!E95, " ")</f>
        <v xml:space="preserve"> </v>
      </c>
      <c r="G96" t="e">
        <f>IF(COUNTIF(I96:K96, "3C Protease")=0,  INDEX('1. Enter experiment details'!$K$5:$K$15, MATCH($C96, '1. Enter experiment details'!$F$5:$F$15)), INDEX('1. Enter experiment details'!$L$5:$L$15, MATCH($C96, '1. Enter experiment details'!$F$5:$F$15)))</f>
        <v>#N/A</v>
      </c>
      <c r="H96" t="str">
        <f>IF($A$63='3. Paste report.csv here'!$A$62, $E96*$G96/1000, " ")</f>
        <v xml:space="preserve"> </v>
      </c>
      <c r="I96" s="1" t="str">
        <f>IF($A$63='3. Paste report.csv here'!$A$62, VLOOKUP($D96, '1. Enter experiment details'!$M$5:$P$12, 2, FALSE), " ")</f>
        <v xml:space="preserve"> </v>
      </c>
      <c r="J96" s="1" t="str">
        <f>IF($A$63='3. Paste report.csv here'!$A$62, VLOOKUP($D96, '1. Enter experiment details'!$M$5:$P$12, 3, FALSE), " ")</f>
        <v xml:space="preserve"> </v>
      </c>
      <c r="K96" s="1" t="str">
        <f>IF($A$63='3. Paste report.csv here'!$A$62, VLOOKUP($D96, '1. Enter experiment details'!$M$5:$P$12, 4, FALSE), " ")</f>
        <v xml:space="preserve"> </v>
      </c>
      <c r="L96" t="str">
        <f>IF($A$63='3. Paste report.csv here'!$A$62, VLOOKUP($D96, '1. Enter experiment details'!$M$5:$Q$12, 5, FALSE), " ")</f>
        <v xml:space="preserve"> </v>
      </c>
      <c r="M96" s="1"/>
      <c r="N96" s="1"/>
    </row>
    <row r="97" spans="1:14" x14ac:dyDescent="0.25">
      <c r="A97" t="str">
        <f>IF($A$63='3. Paste report.csv here'!$A$62, '3. Paste report.csv here'!A96, " ")</f>
        <v xml:space="preserve"> </v>
      </c>
      <c r="B97" s="1" t="str">
        <f>IF($A$63='3. Paste report.csv here'!$A$62, INDEX('1. Enter experiment details'!$J$5:$J$15, MATCH($C97, '1. Enter experiment details'!$F$5:$F$15)), " ")</f>
        <v xml:space="preserve"> </v>
      </c>
      <c r="C97" t="str">
        <f>IF($A$63='3. Paste report.csv here'!$A$62, '3. Paste report.csv here'!B96, " ")</f>
        <v xml:space="preserve"> </v>
      </c>
      <c r="D97" t="str">
        <f>IF($A$63='3. Paste report.csv here'!$A$62, '3. Paste report.csv here'!C96, " ")</f>
        <v xml:space="preserve"> </v>
      </c>
      <c r="E97" t="str">
        <f>IF($A$63='3. Paste report.csv here'!$A$62, '3. Paste report.csv here'!D96, " ")</f>
        <v xml:space="preserve"> </v>
      </c>
      <c r="F97" t="str">
        <f>IF($A$63='3. Paste report.csv here'!$A$62, '3. Paste report.csv here'!E96, " ")</f>
        <v xml:space="preserve"> </v>
      </c>
      <c r="G97" t="e">
        <f>IF(COUNTIF(I97:K97, "3C Protease")=0,  INDEX('1. Enter experiment details'!$K$5:$K$15, MATCH($C97, '1. Enter experiment details'!$F$5:$F$15)), INDEX('1. Enter experiment details'!$L$5:$L$15, MATCH($C97, '1. Enter experiment details'!$F$5:$F$15)))</f>
        <v>#N/A</v>
      </c>
      <c r="H97" t="str">
        <f>IF($A$63='3. Paste report.csv here'!$A$62, $E97*$G97/1000, " ")</f>
        <v xml:space="preserve"> </v>
      </c>
      <c r="I97" s="1" t="str">
        <f>IF($A$63='3. Paste report.csv here'!$A$62, VLOOKUP($D97, '1. Enter experiment details'!$M$5:$P$12, 2, FALSE), " ")</f>
        <v xml:space="preserve"> </v>
      </c>
      <c r="J97" s="1" t="str">
        <f>IF($A$63='3. Paste report.csv here'!$A$62, VLOOKUP($D97, '1. Enter experiment details'!$M$5:$P$12, 3, FALSE), " ")</f>
        <v xml:space="preserve"> </v>
      </c>
      <c r="K97" s="1" t="str">
        <f>IF($A$63='3. Paste report.csv here'!$A$62, VLOOKUP($D97, '1. Enter experiment details'!$M$5:$P$12, 4, FALSE), " ")</f>
        <v xml:space="preserve"> </v>
      </c>
      <c r="L97" t="str">
        <f>IF($A$63='3. Paste report.csv here'!$A$62, VLOOKUP($D97, '1. Enter experiment details'!$M$5:$Q$12, 5, FALSE), " ")</f>
        <v xml:space="preserve"> </v>
      </c>
      <c r="M97" s="1"/>
      <c r="N97" s="1"/>
    </row>
    <row r="98" spans="1:14" x14ac:dyDescent="0.25">
      <c r="A98" t="str">
        <f>IF($A$63='3. Paste report.csv here'!$A$62, '3. Paste report.csv here'!A97, " ")</f>
        <v xml:space="preserve"> </v>
      </c>
      <c r="B98" s="1" t="str">
        <f>IF($A$63='3. Paste report.csv here'!$A$62, INDEX('1. Enter experiment details'!$J$5:$J$15, MATCH($C98, '1. Enter experiment details'!$F$5:$F$15)), " ")</f>
        <v xml:space="preserve"> </v>
      </c>
      <c r="C98" t="str">
        <f>IF($A$63='3. Paste report.csv here'!$A$62, '3. Paste report.csv here'!B97, " ")</f>
        <v xml:space="preserve"> </v>
      </c>
      <c r="D98" t="str">
        <f>IF($A$63='3. Paste report.csv here'!$A$62, '3. Paste report.csv here'!C97, " ")</f>
        <v xml:space="preserve"> </v>
      </c>
      <c r="E98" t="str">
        <f>IF($A$63='3. Paste report.csv here'!$A$62, '3. Paste report.csv here'!D97, " ")</f>
        <v xml:space="preserve"> </v>
      </c>
      <c r="F98" t="str">
        <f>IF($A$63='3. Paste report.csv here'!$A$62, '3. Paste report.csv here'!E97, " ")</f>
        <v xml:space="preserve"> </v>
      </c>
      <c r="G98" t="e">
        <f>IF(COUNTIF(I98:K98, "3C Protease")=0,  INDEX('1. Enter experiment details'!$K$5:$K$15, MATCH($C98, '1. Enter experiment details'!$F$5:$F$15)), INDEX('1. Enter experiment details'!$L$5:$L$15, MATCH($C98, '1. Enter experiment details'!$F$5:$F$15)))</f>
        <v>#N/A</v>
      </c>
      <c r="H98" t="str">
        <f>IF($A$63='3. Paste report.csv here'!$A$62, $E98*$G98/1000, " ")</f>
        <v xml:space="preserve"> </v>
      </c>
      <c r="I98" s="1" t="str">
        <f>IF($A$63='3. Paste report.csv here'!$A$62, VLOOKUP($D98, '1. Enter experiment details'!$M$5:$P$12, 2, FALSE), " ")</f>
        <v xml:space="preserve"> </v>
      </c>
      <c r="J98" s="1" t="str">
        <f>IF($A$63='3. Paste report.csv here'!$A$62, VLOOKUP($D98, '1. Enter experiment details'!$M$5:$P$12, 3, FALSE), " ")</f>
        <v xml:space="preserve"> </v>
      </c>
      <c r="K98" s="1" t="str">
        <f>IF($A$63='3. Paste report.csv here'!$A$62, VLOOKUP($D98, '1. Enter experiment details'!$M$5:$P$12, 4, FALSE), " ")</f>
        <v xml:space="preserve"> </v>
      </c>
      <c r="L98" t="str">
        <f>IF($A$63='3. Paste report.csv here'!$A$62, VLOOKUP($D98, '1. Enter experiment details'!$M$5:$Q$12, 5, FALSE), " ")</f>
        <v xml:space="preserve"> </v>
      </c>
      <c r="M98" s="1"/>
      <c r="N98" s="1"/>
    </row>
    <row r="99" spans="1:14" x14ac:dyDescent="0.25">
      <c r="A99" t="str">
        <f>IF($A$63='3. Paste report.csv here'!$A$62, '3. Paste report.csv here'!A98, " ")</f>
        <v xml:space="preserve"> </v>
      </c>
      <c r="B99" s="1" t="str">
        <f>IF($A$63='3. Paste report.csv here'!$A$62, INDEX('1. Enter experiment details'!$J$5:$J$15, MATCH($C99, '1. Enter experiment details'!$F$5:$F$15)), " ")</f>
        <v xml:space="preserve"> </v>
      </c>
      <c r="C99" t="str">
        <f>IF($A$63='3. Paste report.csv here'!$A$62, '3. Paste report.csv here'!B98, " ")</f>
        <v xml:space="preserve"> </v>
      </c>
      <c r="D99" t="str">
        <f>IF($A$63='3. Paste report.csv here'!$A$62, '3. Paste report.csv here'!C98, " ")</f>
        <v xml:space="preserve"> </v>
      </c>
      <c r="E99" t="str">
        <f>IF($A$63='3. Paste report.csv here'!$A$62, '3. Paste report.csv here'!D98, " ")</f>
        <v xml:space="preserve"> </v>
      </c>
      <c r="F99" t="str">
        <f>IF($A$63='3. Paste report.csv here'!$A$62, '3. Paste report.csv here'!E98, " ")</f>
        <v xml:space="preserve"> </v>
      </c>
      <c r="G99" t="e">
        <f>IF(COUNTIF(I99:K99, "3C Protease")=0,  INDEX('1. Enter experiment details'!$K$5:$K$15, MATCH($C99, '1. Enter experiment details'!$F$5:$F$15)), INDEX('1. Enter experiment details'!$L$5:$L$15, MATCH($C99, '1. Enter experiment details'!$F$5:$F$15)))</f>
        <v>#N/A</v>
      </c>
      <c r="H99" t="str">
        <f>IF($A$63='3. Paste report.csv here'!$A$62, $E99*$G99/1000, " ")</f>
        <v xml:space="preserve"> </v>
      </c>
      <c r="I99" s="1" t="str">
        <f>IF($A$63='3. Paste report.csv here'!$A$62, VLOOKUP($D99, '1. Enter experiment details'!$M$5:$P$12, 2, FALSE), " ")</f>
        <v xml:space="preserve"> </v>
      </c>
      <c r="J99" s="1" t="str">
        <f>IF($A$63='3. Paste report.csv here'!$A$62, VLOOKUP($D99, '1. Enter experiment details'!$M$5:$P$12, 3, FALSE), " ")</f>
        <v xml:space="preserve"> </v>
      </c>
      <c r="K99" s="1" t="str">
        <f>IF($A$63='3. Paste report.csv here'!$A$62, VLOOKUP($D99, '1. Enter experiment details'!$M$5:$P$12, 4, FALSE), " ")</f>
        <v xml:space="preserve"> </v>
      </c>
      <c r="L99" t="str">
        <f>IF($A$63='3. Paste report.csv here'!$A$62, VLOOKUP($D99, '1. Enter experiment details'!$M$5:$Q$12, 5, FALSE), " ")</f>
        <v xml:space="preserve"> </v>
      </c>
      <c r="M99" s="1"/>
      <c r="N99" s="1"/>
    </row>
    <row r="100" spans="1:14" x14ac:dyDescent="0.25">
      <c r="A100" t="str">
        <f>IF($A$63='3. Paste report.csv here'!$A$62, '3. Paste report.csv here'!A99, " ")</f>
        <v xml:space="preserve"> </v>
      </c>
      <c r="B100" s="1" t="str">
        <f>IF($A$63='3. Paste report.csv here'!$A$62, INDEX('1. Enter experiment details'!$J$5:$J$15, MATCH($C100, '1. Enter experiment details'!$F$5:$F$15)), " ")</f>
        <v xml:space="preserve"> </v>
      </c>
      <c r="C100" t="str">
        <f>IF($A$63='3. Paste report.csv here'!$A$62, '3. Paste report.csv here'!B99, " ")</f>
        <v xml:space="preserve"> </v>
      </c>
      <c r="D100" t="str">
        <f>IF($A$63='3. Paste report.csv here'!$A$62, '3. Paste report.csv here'!C99, " ")</f>
        <v xml:space="preserve"> </v>
      </c>
      <c r="E100" t="str">
        <f>IF($A$63='3. Paste report.csv here'!$A$62, '3. Paste report.csv here'!D99, " ")</f>
        <v xml:space="preserve"> </v>
      </c>
      <c r="F100" t="str">
        <f>IF($A$63='3. Paste report.csv here'!$A$62, '3. Paste report.csv here'!E99, " ")</f>
        <v xml:space="preserve"> </v>
      </c>
      <c r="G100" t="e">
        <f>IF(COUNTIF(I100:K100, "3C Protease")=0,  INDEX('1. Enter experiment details'!$K$5:$K$15, MATCH($C100, '1. Enter experiment details'!$F$5:$F$15)), INDEX('1. Enter experiment details'!$L$5:$L$15, MATCH($C100, '1. Enter experiment details'!$F$5:$F$15)))</f>
        <v>#N/A</v>
      </c>
      <c r="H100" t="str">
        <f>IF($A$63='3. Paste report.csv here'!$A$62, $E100*$G100/1000, " ")</f>
        <v xml:space="preserve"> </v>
      </c>
      <c r="I100" s="1" t="str">
        <f>IF($A$63='3. Paste report.csv here'!$A$62, VLOOKUP($D100, '1. Enter experiment details'!$M$5:$P$12, 2, FALSE), " ")</f>
        <v xml:space="preserve"> </v>
      </c>
      <c r="J100" s="1" t="str">
        <f>IF($A$63='3. Paste report.csv here'!$A$62, VLOOKUP($D100, '1. Enter experiment details'!$M$5:$P$12, 3, FALSE), " ")</f>
        <v xml:space="preserve"> </v>
      </c>
      <c r="K100" s="1" t="str">
        <f>IF($A$63='3. Paste report.csv here'!$A$62, VLOOKUP($D100, '1. Enter experiment details'!$M$5:$P$12, 4, FALSE), " ")</f>
        <v xml:space="preserve"> </v>
      </c>
      <c r="L100" t="str">
        <f>IF($A$63='3. Paste report.csv here'!$A$62, VLOOKUP($D100, '1. Enter experiment details'!$M$5:$Q$12, 5, FALSE), " ")</f>
        <v xml:space="preserve"> </v>
      </c>
      <c r="M100" s="1"/>
      <c r="N100" s="1"/>
    </row>
    <row r="101" spans="1:14" x14ac:dyDescent="0.25">
      <c r="A101" t="str">
        <f>IF($A$63='3. Paste report.csv here'!$A$62, '3. Paste report.csv here'!A100, " ")</f>
        <v xml:space="preserve"> </v>
      </c>
      <c r="B101" s="1" t="str">
        <f>IF($A$63='3. Paste report.csv here'!$A$62, INDEX('1. Enter experiment details'!$J$5:$J$15, MATCH($C101, '1. Enter experiment details'!$F$5:$F$15)), " ")</f>
        <v xml:space="preserve"> </v>
      </c>
      <c r="C101" t="str">
        <f>IF($A$63='3. Paste report.csv here'!$A$62, '3. Paste report.csv here'!B100, " ")</f>
        <v xml:space="preserve"> </v>
      </c>
      <c r="D101" t="str">
        <f>IF($A$63='3. Paste report.csv here'!$A$62, '3. Paste report.csv here'!C100, " ")</f>
        <v xml:space="preserve"> </v>
      </c>
      <c r="E101" t="str">
        <f>IF($A$63='3. Paste report.csv here'!$A$62, '3. Paste report.csv here'!D100, " ")</f>
        <v xml:space="preserve"> </v>
      </c>
      <c r="F101" t="str">
        <f>IF($A$63='3. Paste report.csv here'!$A$62, '3. Paste report.csv here'!E100, " ")</f>
        <v xml:space="preserve"> </v>
      </c>
      <c r="G101" t="e">
        <f>IF(COUNTIF(I101:K101, "3C Protease")=0,  INDEX('1. Enter experiment details'!$K$5:$K$15, MATCH($C101, '1. Enter experiment details'!$F$5:$F$15)), INDEX('1. Enter experiment details'!$L$5:$L$15, MATCH($C101, '1. Enter experiment details'!$F$5:$F$15)))</f>
        <v>#N/A</v>
      </c>
      <c r="H101" t="str">
        <f>IF($A$63='3. Paste report.csv here'!$A$62, $E101*$G101/1000, " ")</f>
        <v xml:space="preserve"> </v>
      </c>
      <c r="I101" s="1" t="str">
        <f>IF($A$63='3. Paste report.csv here'!$A$62, VLOOKUP($D101, '1. Enter experiment details'!$M$5:$P$12, 2, FALSE), " ")</f>
        <v xml:space="preserve"> </v>
      </c>
      <c r="J101" s="1" t="str">
        <f>IF($A$63='3. Paste report.csv here'!$A$62, VLOOKUP($D101, '1. Enter experiment details'!$M$5:$P$12, 3, FALSE), " ")</f>
        <v xml:space="preserve"> </v>
      </c>
      <c r="K101" s="1" t="str">
        <f>IF($A$63='3. Paste report.csv here'!$A$62, VLOOKUP($D101, '1. Enter experiment details'!$M$5:$P$12, 4, FALSE), " ")</f>
        <v xml:space="preserve"> </v>
      </c>
      <c r="L101" t="str">
        <f>IF($A$63='3. Paste report.csv here'!$A$62, VLOOKUP($D101, '1. Enter experiment details'!$M$5:$Q$12, 5, FALSE), " ")</f>
        <v xml:space="preserve"> </v>
      </c>
      <c r="M101" s="1"/>
      <c r="N101" s="1"/>
    </row>
    <row r="102" spans="1:14" x14ac:dyDescent="0.25">
      <c r="A102" t="str">
        <f>IF($A$63='3. Paste report.csv here'!$A$62, '3. Paste report.csv here'!A101, " ")</f>
        <v xml:space="preserve"> </v>
      </c>
      <c r="B102" s="1" t="str">
        <f>IF($A$63='3. Paste report.csv here'!$A$62, INDEX('1. Enter experiment details'!$J$5:$J$15, MATCH($C102, '1. Enter experiment details'!$F$5:$F$15)), " ")</f>
        <v xml:space="preserve"> </v>
      </c>
      <c r="C102" t="str">
        <f>IF($A$63='3. Paste report.csv here'!$A$62, '3. Paste report.csv here'!B101, " ")</f>
        <v xml:space="preserve"> </v>
      </c>
      <c r="D102" t="str">
        <f>IF($A$63='3. Paste report.csv here'!$A$62, '3. Paste report.csv here'!C101, " ")</f>
        <v xml:space="preserve"> </v>
      </c>
      <c r="E102" t="str">
        <f>IF($A$63='3. Paste report.csv here'!$A$62, '3. Paste report.csv here'!D101, " ")</f>
        <v xml:space="preserve"> </v>
      </c>
      <c r="F102" t="str">
        <f>IF($A$63='3. Paste report.csv here'!$A$62, '3. Paste report.csv here'!E101, " ")</f>
        <v xml:space="preserve"> </v>
      </c>
      <c r="G102" t="e">
        <f>IF(COUNTIF(I102:K102, "3C Protease")=0,  INDEX('1. Enter experiment details'!$K$5:$K$15, MATCH($C102, '1. Enter experiment details'!$F$5:$F$15)), INDEX('1. Enter experiment details'!$L$5:$L$15, MATCH($C102, '1. Enter experiment details'!$F$5:$F$15)))</f>
        <v>#N/A</v>
      </c>
      <c r="H102" t="str">
        <f>IF($A$63='3. Paste report.csv here'!$A$62, $E102*$G102/1000, " ")</f>
        <v xml:space="preserve"> </v>
      </c>
      <c r="I102" s="1" t="str">
        <f>IF($A$63='3. Paste report.csv here'!$A$62, VLOOKUP($D102, '1. Enter experiment details'!$M$5:$P$12, 2, FALSE), " ")</f>
        <v xml:space="preserve"> </v>
      </c>
      <c r="J102" s="1" t="str">
        <f>IF($A$63='3. Paste report.csv here'!$A$62, VLOOKUP($D102, '1. Enter experiment details'!$M$5:$P$12, 3, FALSE), " ")</f>
        <v xml:space="preserve"> </v>
      </c>
      <c r="K102" s="1" t="str">
        <f>IF($A$63='3. Paste report.csv here'!$A$62, VLOOKUP($D102, '1. Enter experiment details'!$M$5:$P$12, 4, FALSE), " ")</f>
        <v xml:space="preserve"> </v>
      </c>
      <c r="L102" t="str">
        <f>IF($A$63='3. Paste report.csv here'!$A$62, VLOOKUP($D102, '1. Enter experiment details'!$M$5:$Q$12, 5, FALSE), " ")</f>
        <v xml:space="preserve"> </v>
      </c>
      <c r="M102" s="1"/>
      <c r="N102" s="1"/>
    </row>
    <row r="103" spans="1:14" x14ac:dyDescent="0.25">
      <c r="A103" t="str">
        <f>IF($A$63='3. Paste report.csv here'!$A$62, '3. Paste report.csv here'!A102, " ")</f>
        <v xml:space="preserve"> </v>
      </c>
      <c r="B103" s="1" t="str">
        <f>IF($A$63='3. Paste report.csv here'!$A$62, INDEX('1. Enter experiment details'!$J$5:$J$15, MATCH($C103, '1. Enter experiment details'!$F$5:$F$15)), " ")</f>
        <v xml:space="preserve"> </v>
      </c>
      <c r="C103" t="str">
        <f>IF($A$63='3. Paste report.csv here'!$A$62, '3. Paste report.csv here'!B102, " ")</f>
        <v xml:space="preserve"> </v>
      </c>
      <c r="D103" t="str">
        <f>IF($A$63='3. Paste report.csv here'!$A$62, '3. Paste report.csv here'!C102, " ")</f>
        <v xml:space="preserve"> </v>
      </c>
      <c r="E103" t="str">
        <f>IF($A$63='3. Paste report.csv here'!$A$62, '3. Paste report.csv here'!D102, " ")</f>
        <v xml:space="preserve"> </v>
      </c>
      <c r="F103" t="str">
        <f>IF($A$63='3. Paste report.csv here'!$A$62, '3. Paste report.csv here'!E102, " ")</f>
        <v xml:space="preserve"> </v>
      </c>
      <c r="G103" t="e">
        <f>IF(COUNTIF(I103:K103, "3C Protease")=0,  INDEX('1. Enter experiment details'!$K$5:$K$15, MATCH($C103, '1. Enter experiment details'!$F$5:$F$15)), INDEX('1. Enter experiment details'!$L$5:$L$15, MATCH($C103, '1. Enter experiment details'!$F$5:$F$15)))</f>
        <v>#N/A</v>
      </c>
      <c r="H103" t="str">
        <f>IF($A$63='3. Paste report.csv here'!$A$62, $E103*$G103/1000, " ")</f>
        <v xml:space="preserve"> </v>
      </c>
      <c r="I103" s="1" t="str">
        <f>IF($A$63='3. Paste report.csv here'!$A$62, VLOOKUP($D103, '1. Enter experiment details'!$M$5:$P$12, 2, FALSE), " ")</f>
        <v xml:space="preserve"> </v>
      </c>
      <c r="J103" s="1" t="str">
        <f>IF($A$63='3. Paste report.csv here'!$A$62, VLOOKUP($D103, '1. Enter experiment details'!$M$5:$P$12, 3, FALSE), " ")</f>
        <v xml:space="preserve"> </v>
      </c>
      <c r="K103" s="1" t="str">
        <f>IF($A$63='3. Paste report.csv here'!$A$62, VLOOKUP($D103, '1. Enter experiment details'!$M$5:$P$12, 4, FALSE), " ")</f>
        <v xml:space="preserve"> </v>
      </c>
      <c r="L103" t="str">
        <f>IF($A$63='3. Paste report.csv here'!$A$62, VLOOKUP($D103, '1. Enter experiment details'!$M$5:$Q$12, 5, FALSE), " ")</f>
        <v xml:space="preserve"> </v>
      </c>
      <c r="M103" s="1"/>
      <c r="N103" s="1"/>
    </row>
    <row r="104" spans="1:14" x14ac:dyDescent="0.25">
      <c r="A104" t="str">
        <f>IF($A$63='3. Paste report.csv here'!$A$62, '3. Paste report.csv here'!A103, " ")</f>
        <v xml:space="preserve"> </v>
      </c>
      <c r="B104" s="1" t="str">
        <f>IF($A$63='3. Paste report.csv here'!$A$62, INDEX('1. Enter experiment details'!$J$5:$J$15, MATCH($C104, '1. Enter experiment details'!$F$5:$F$15)), " ")</f>
        <v xml:space="preserve"> </v>
      </c>
      <c r="C104" t="str">
        <f>IF($A$63='3. Paste report.csv here'!$A$62, '3. Paste report.csv here'!B103, " ")</f>
        <v xml:space="preserve"> </v>
      </c>
      <c r="D104" t="str">
        <f>IF($A$63='3. Paste report.csv here'!$A$62, '3. Paste report.csv here'!C103, " ")</f>
        <v xml:space="preserve"> </v>
      </c>
      <c r="E104" t="str">
        <f>IF($A$63='3. Paste report.csv here'!$A$62, '3. Paste report.csv here'!D103, " ")</f>
        <v xml:space="preserve"> </v>
      </c>
      <c r="F104" t="str">
        <f>IF($A$63='3. Paste report.csv here'!$A$62, '3. Paste report.csv here'!E103, " ")</f>
        <v xml:space="preserve"> </v>
      </c>
      <c r="G104" t="e">
        <f>IF(COUNTIF(I104:K104, "3C Protease")=0,  INDEX('1. Enter experiment details'!$K$5:$K$15, MATCH($C104, '1. Enter experiment details'!$F$5:$F$15)), INDEX('1. Enter experiment details'!$L$5:$L$15, MATCH($C104, '1. Enter experiment details'!$F$5:$F$15)))</f>
        <v>#N/A</v>
      </c>
      <c r="H104" t="str">
        <f>IF($A$63='3. Paste report.csv here'!$A$62, $E104*$G104/1000, " ")</f>
        <v xml:space="preserve"> </v>
      </c>
      <c r="I104" s="1" t="str">
        <f>IF($A$63='3. Paste report.csv here'!$A$62, VLOOKUP($D104, '1. Enter experiment details'!$M$5:$P$12, 2, FALSE), " ")</f>
        <v xml:space="preserve"> </v>
      </c>
      <c r="J104" s="1" t="str">
        <f>IF($A$63='3. Paste report.csv here'!$A$62, VLOOKUP($D104, '1. Enter experiment details'!$M$5:$P$12, 3, FALSE), " ")</f>
        <v xml:space="preserve"> </v>
      </c>
      <c r="K104" s="1" t="str">
        <f>IF($A$63='3. Paste report.csv here'!$A$62, VLOOKUP($D104, '1. Enter experiment details'!$M$5:$P$12, 4, FALSE), " ")</f>
        <v xml:space="preserve"> </v>
      </c>
      <c r="L104" t="str">
        <f>IF($A$63='3. Paste report.csv here'!$A$62, VLOOKUP($D104, '1. Enter experiment details'!$M$5:$Q$12, 5, FALSE), " ")</f>
        <v xml:space="preserve"> </v>
      </c>
      <c r="M104" s="1"/>
      <c r="N104" s="1"/>
    </row>
    <row r="105" spans="1:14" x14ac:dyDescent="0.25">
      <c r="A105" t="str">
        <f>IF($A$63='3. Paste report.csv here'!$A$62, '3. Paste report.csv here'!A104, " ")</f>
        <v xml:space="preserve"> </v>
      </c>
      <c r="B105" s="1" t="str">
        <f>IF($A$63='3. Paste report.csv here'!$A$62, INDEX('1. Enter experiment details'!$J$5:$J$15, MATCH($C105, '1. Enter experiment details'!$F$5:$F$15)), " ")</f>
        <v xml:space="preserve"> </v>
      </c>
      <c r="C105" t="str">
        <f>IF($A$63='3. Paste report.csv here'!$A$62, '3. Paste report.csv here'!B104, " ")</f>
        <v xml:space="preserve"> </v>
      </c>
      <c r="D105" t="str">
        <f>IF($A$63='3. Paste report.csv here'!$A$62, '3. Paste report.csv here'!C104, " ")</f>
        <v xml:space="preserve"> </v>
      </c>
      <c r="E105" t="str">
        <f>IF($A$63='3. Paste report.csv here'!$A$62, '3. Paste report.csv here'!D104, " ")</f>
        <v xml:space="preserve"> </v>
      </c>
      <c r="F105" t="str">
        <f>IF($A$63='3. Paste report.csv here'!$A$62, '3. Paste report.csv here'!E104, " ")</f>
        <v xml:space="preserve"> </v>
      </c>
      <c r="G105" t="e">
        <f>IF(COUNTIF(I105:K105, "3C Protease")=0,  INDEX('1. Enter experiment details'!$K$5:$K$15, MATCH($C105, '1. Enter experiment details'!$F$5:$F$15)), INDEX('1. Enter experiment details'!$L$5:$L$15, MATCH($C105, '1. Enter experiment details'!$F$5:$F$15)))</f>
        <v>#N/A</v>
      </c>
      <c r="H105" t="str">
        <f>IF($A$63='3. Paste report.csv here'!$A$62, $E105*$G105/1000, " ")</f>
        <v xml:space="preserve"> </v>
      </c>
      <c r="I105" s="1" t="str">
        <f>IF($A$63='3. Paste report.csv here'!$A$62, VLOOKUP($D105, '1. Enter experiment details'!$M$5:$P$12, 2, FALSE), " ")</f>
        <v xml:space="preserve"> </v>
      </c>
      <c r="J105" s="1" t="str">
        <f>IF($A$63='3. Paste report.csv here'!$A$62, VLOOKUP($D105, '1. Enter experiment details'!$M$5:$P$12, 3, FALSE), " ")</f>
        <v xml:space="preserve"> </v>
      </c>
      <c r="K105" s="1" t="str">
        <f>IF($A$63='3. Paste report.csv here'!$A$62, VLOOKUP($D105, '1. Enter experiment details'!$M$5:$P$12, 4, FALSE), " ")</f>
        <v xml:space="preserve"> </v>
      </c>
      <c r="L105" t="str">
        <f>IF($A$63='3. Paste report.csv here'!$A$62, VLOOKUP($D105, '1. Enter experiment details'!$M$5:$Q$12, 5, FALSE), " ")</f>
        <v xml:space="preserve"> </v>
      </c>
      <c r="M105" s="1"/>
      <c r="N105" s="1"/>
    </row>
    <row r="106" spans="1:14" x14ac:dyDescent="0.25">
      <c r="A106" t="str">
        <f>IF($A$63='3. Paste report.csv here'!$A$62, '3. Paste report.csv here'!A105, " ")</f>
        <v xml:space="preserve"> </v>
      </c>
      <c r="B106" s="1" t="str">
        <f>IF($A$63='3. Paste report.csv here'!$A$62, INDEX('1. Enter experiment details'!$J$5:$J$15, MATCH($C106, '1. Enter experiment details'!$F$5:$F$15)), " ")</f>
        <v xml:space="preserve"> </v>
      </c>
      <c r="C106" t="str">
        <f>IF($A$63='3. Paste report.csv here'!$A$62, '3. Paste report.csv here'!B105, " ")</f>
        <v xml:space="preserve"> </v>
      </c>
      <c r="D106" t="str">
        <f>IF($A$63='3. Paste report.csv here'!$A$62, '3. Paste report.csv here'!C105, " ")</f>
        <v xml:space="preserve"> </v>
      </c>
      <c r="E106" t="str">
        <f>IF($A$63='3. Paste report.csv here'!$A$62, '3. Paste report.csv here'!D105, " ")</f>
        <v xml:space="preserve"> </v>
      </c>
      <c r="F106" t="str">
        <f>IF($A$63='3. Paste report.csv here'!$A$62, '3. Paste report.csv here'!E105, " ")</f>
        <v xml:space="preserve"> </v>
      </c>
      <c r="G106" t="e">
        <f>IF(COUNTIF(I106:K106, "3C Protease")=0,  INDEX('1. Enter experiment details'!$K$5:$K$15, MATCH($C106, '1. Enter experiment details'!$F$5:$F$15)), INDEX('1. Enter experiment details'!$L$5:$L$15, MATCH($C106, '1. Enter experiment details'!$F$5:$F$15)))</f>
        <v>#N/A</v>
      </c>
      <c r="H106" t="str">
        <f>IF($A$63='3. Paste report.csv here'!$A$62, $E106*$G106/1000, " ")</f>
        <v xml:space="preserve"> </v>
      </c>
      <c r="I106" s="1" t="str">
        <f>IF($A$63='3. Paste report.csv here'!$A$62, VLOOKUP($D106, '1. Enter experiment details'!$M$5:$P$12, 2, FALSE), " ")</f>
        <v xml:space="preserve"> </v>
      </c>
      <c r="J106" s="1" t="str">
        <f>IF($A$63='3. Paste report.csv here'!$A$62, VLOOKUP($D106, '1. Enter experiment details'!$M$5:$P$12, 3, FALSE), " ")</f>
        <v xml:space="preserve"> </v>
      </c>
      <c r="K106" s="1" t="str">
        <f>IF($A$63='3. Paste report.csv here'!$A$62, VLOOKUP($D106, '1. Enter experiment details'!$M$5:$P$12, 4, FALSE), " ")</f>
        <v xml:space="preserve"> </v>
      </c>
      <c r="L106" t="str">
        <f>IF($A$63='3. Paste report.csv here'!$A$62, VLOOKUP($D106, '1. Enter experiment details'!$M$5:$Q$12, 5, FALSE), " ")</f>
        <v xml:space="preserve"> </v>
      </c>
      <c r="M106" s="1"/>
      <c r="N106" s="1"/>
    </row>
    <row r="107" spans="1:14" x14ac:dyDescent="0.25">
      <c r="A107" t="str">
        <f>IF($A$63='3. Paste report.csv here'!$A$62, '3. Paste report.csv here'!A106, " ")</f>
        <v xml:space="preserve"> </v>
      </c>
      <c r="B107" s="1" t="str">
        <f>IF($A$63='3. Paste report.csv here'!$A$62, INDEX('1. Enter experiment details'!$J$5:$J$15, MATCH($C107, '1. Enter experiment details'!$F$5:$F$15)), " ")</f>
        <v xml:space="preserve"> </v>
      </c>
      <c r="C107" t="str">
        <f>IF($A$63='3. Paste report.csv here'!$A$62, '3. Paste report.csv here'!B106, " ")</f>
        <v xml:space="preserve"> </v>
      </c>
      <c r="D107" t="str">
        <f>IF($A$63='3. Paste report.csv here'!$A$62, '3. Paste report.csv here'!C106, " ")</f>
        <v xml:space="preserve"> </v>
      </c>
      <c r="E107" t="str">
        <f>IF($A$63='3. Paste report.csv here'!$A$62, '3. Paste report.csv here'!D106, " ")</f>
        <v xml:space="preserve"> </v>
      </c>
      <c r="F107" t="str">
        <f>IF($A$63='3. Paste report.csv here'!$A$62, '3. Paste report.csv here'!E106, " ")</f>
        <v xml:space="preserve"> </v>
      </c>
      <c r="G107" t="e">
        <f>IF(COUNTIF(I107:K107, "3C Protease")=0,  INDEX('1. Enter experiment details'!$K$5:$K$15, MATCH($C107, '1. Enter experiment details'!$F$5:$F$15)), INDEX('1. Enter experiment details'!$L$5:$L$15, MATCH($C107, '1. Enter experiment details'!$F$5:$F$15)))</f>
        <v>#N/A</v>
      </c>
      <c r="H107" t="str">
        <f>IF($A$63='3. Paste report.csv here'!$A$62, $E107*$G107/1000, " ")</f>
        <v xml:space="preserve"> </v>
      </c>
      <c r="I107" s="1" t="str">
        <f>IF($A$63='3. Paste report.csv here'!$A$62, VLOOKUP($D107, '1. Enter experiment details'!$M$5:$P$12, 2, FALSE), " ")</f>
        <v xml:space="preserve"> </v>
      </c>
      <c r="J107" s="1" t="str">
        <f>IF($A$63='3. Paste report.csv here'!$A$62, VLOOKUP($D107, '1. Enter experiment details'!$M$5:$P$12, 3, FALSE), " ")</f>
        <v xml:space="preserve"> </v>
      </c>
      <c r="K107" s="1" t="str">
        <f>IF($A$63='3. Paste report.csv here'!$A$62, VLOOKUP($D107, '1. Enter experiment details'!$M$5:$P$12, 4, FALSE), " ")</f>
        <v xml:space="preserve"> </v>
      </c>
      <c r="L107" t="str">
        <f>IF($A$63='3. Paste report.csv here'!$A$62, VLOOKUP($D107, '1. Enter experiment details'!$M$5:$Q$12, 5, FALSE), " ")</f>
        <v xml:space="preserve"> </v>
      </c>
      <c r="M107" s="1"/>
      <c r="N107" s="1"/>
    </row>
    <row r="108" spans="1:14" x14ac:dyDescent="0.25">
      <c r="A108" t="str">
        <f>IF($A$63='3. Paste report.csv here'!$A$62, '3. Paste report.csv here'!A107, " ")</f>
        <v xml:space="preserve"> </v>
      </c>
      <c r="B108" s="1" t="str">
        <f>IF($A$63='3. Paste report.csv here'!$A$62, INDEX('1. Enter experiment details'!$J$5:$J$15, MATCH($C108, '1. Enter experiment details'!$F$5:$F$15)), " ")</f>
        <v xml:space="preserve"> </v>
      </c>
      <c r="C108" t="str">
        <f>IF($A$63='3. Paste report.csv here'!$A$62, '3. Paste report.csv here'!B107, " ")</f>
        <v xml:space="preserve"> </v>
      </c>
      <c r="D108" t="str">
        <f>IF($A$63='3. Paste report.csv here'!$A$62, '3. Paste report.csv here'!C107, " ")</f>
        <v xml:space="preserve"> </v>
      </c>
      <c r="E108" t="str">
        <f>IF($A$63='3. Paste report.csv here'!$A$62, '3. Paste report.csv here'!D107, " ")</f>
        <v xml:space="preserve"> </v>
      </c>
      <c r="F108" t="str">
        <f>IF($A$63='3. Paste report.csv here'!$A$62, '3. Paste report.csv here'!E107, " ")</f>
        <v xml:space="preserve"> </v>
      </c>
      <c r="G108" t="e">
        <f>IF(COUNTIF(I108:K108, "3C Protease")=0,  INDEX('1. Enter experiment details'!$K$5:$K$15, MATCH($C108, '1. Enter experiment details'!$F$5:$F$15)), INDEX('1. Enter experiment details'!$L$5:$L$15, MATCH($C108, '1. Enter experiment details'!$F$5:$F$15)))</f>
        <v>#N/A</v>
      </c>
      <c r="H108" t="str">
        <f>IF($A$63='3. Paste report.csv here'!$A$62, $E108*$G108/1000, " ")</f>
        <v xml:space="preserve"> </v>
      </c>
      <c r="I108" s="1" t="str">
        <f>IF($A$63='3. Paste report.csv here'!$A$62, VLOOKUP($D108, '1. Enter experiment details'!$M$5:$P$12, 2, FALSE), " ")</f>
        <v xml:space="preserve"> </v>
      </c>
      <c r="J108" s="1" t="str">
        <f>IF($A$63='3. Paste report.csv here'!$A$62, VLOOKUP($D108, '1. Enter experiment details'!$M$5:$P$12, 3, FALSE), " ")</f>
        <v xml:space="preserve"> </v>
      </c>
      <c r="K108" s="1" t="str">
        <f>IF($A$63='3. Paste report.csv here'!$A$62, VLOOKUP($D108, '1. Enter experiment details'!$M$5:$P$12, 4, FALSE), " ")</f>
        <v xml:space="preserve"> </v>
      </c>
      <c r="L108" t="str">
        <f>IF($A$63='3. Paste report.csv here'!$A$62, VLOOKUP($D108, '1. Enter experiment details'!$M$5:$Q$12, 5, FALSE), " ")</f>
        <v xml:space="preserve"> </v>
      </c>
      <c r="M108" s="1"/>
      <c r="N108" s="1"/>
    </row>
    <row r="109" spans="1:14" x14ac:dyDescent="0.25">
      <c r="A109" t="str">
        <f>IF($A$63='3. Paste report.csv here'!$A$62, '3. Paste report.csv here'!A108, " ")</f>
        <v xml:space="preserve"> </v>
      </c>
      <c r="B109" s="1" t="str">
        <f>IF($A$63='3. Paste report.csv here'!$A$62, INDEX('1. Enter experiment details'!$J$5:$J$15, MATCH($C109, '1. Enter experiment details'!$F$5:$F$15)), " ")</f>
        <v xml:space="preserve"> </v>
      </c>
      <c r="C109" t="str">
        <f>IF($A$63='3. Paste report.csv here'!$A$62, '3. Paste report.csv here'!B108, " ")</f>
        <v xml:space="preserve"> </v>
      </c>
      <c r="D109" t="str">
        <f>IF($A$63='3. Paste report.csv here'!$A$62, '3. Paste report.csv here'!C108, " ")</f>
        <v xml:space="preserve"> </v>
      </c>
      <c r="E109" t="str">
        <f>IF($A$63='3. Paste report.csv here'!$A$62, '3. Paste report.csv here'!D108, " ")</f>
        <v xml:space="preserve"> </v>
      </c>
      <c r="F109" t="str">
        <f>IF($A$63='3. Paste report.csv here'!$A$62, '3. Paste report.csv here'!E108, " ")</f>
        <v xml:space="preserve"> </v>
      </c>
      <c r="G109" t="e">
        <f>IF(COUNTIF(I109:K109, "3C Protease")=0,  INDEX('1. Enter experiment details'!$K$5:$K$15, MATCH($C109, '1. Enter experiment details'!$F$5:$F$15)), INDEX('1. Enter experiment details'!$L$5:$L$15, MATCH($C109, '1. Enter experiment details'!$F$5:$F$15)))</f>
        <v>#N/A</v>
      </c>
      <c r="H109" t="str">
        <f>IF($A$63='3. Paste report.csv here'!$A$62, $E109*$G109/1000, " ")</f>
        <v xml:space="preserve"> </v>
      </c>
      <c r="I109" s="1" t="str">
        <f>IF($A$63='3. Paste report.csv here'!$A$62, VLOOKUP($D109, '1. Enter experiment details'!$M$5:$P$12, 2, FALSE), " ")</f>
        <v xml:space="preserve"> </v>
      </c>
      <c r="J109" s="1" t="str">
        <f>IF($A$63='3. Paste report.csv here'!$A$62, VLOOKUP($D109, '1. Enter experiment details'!$M$5:$P$12, 3, FALSE), " ")</f>
        <v xml:space="preserve"> </v>
      </c>
      <c r="K109" s="1" t="str">
        <f>IF($A$63='3. Paste report.csv here'!$A$62, VLOOKUP($D109, '1. Enter experiment details'!$M$5:$P$12, 4, FALSE), " ")</f>
        <v xml:space="preserve"> </v>
      </c>
      <c r="L109" t="str">
        <f>IF($A$63='3. Paste report.csv here'!$A$62, VLOOKUP($D109, '1. Enter experiment details'!$M$5:$Q$12, 5, FALSE), " ")</f>
        <v xml:space="preserve"> </v>
      </c>
      <c r="M109" s="1"/>
      <c r="N109" s="1"/>
    </row>
    <row r="110" spans="1:14" x14ac:dyDescent="0.25">
      <c r="A110" t="str">
        <f>IF($A$63='3. Paste report.csv here'!$A$62, '3. Paste report.csv here'!A109, " ")</f>
        <v xml:space="preserve"> </v>
      </c>
      <c r="B110" s="1" t="str">
        <f>IF($A$63='3. Paste report.csv here'!$A$62, INDEX('1. Enter experiment details'!$J$5:$J$15, MATCH($C110, '1. Enter experiment details'!$F$5:$F$15)), " ")</f>
        <v xml:space="preserve"> </v>
      </c>
      <c r="C110" t="str">
        <f>IF($A$63='3. Paste report.csv here'!$A$62, '3. Paste report.csv here'!B109, " ")</f>
        <v xml:space="preserve"> </v>
      </c>
      <c r="D110" t="str">
        <f>IF($A$63='3. Paste report.csv here'!$A$62, '3. Paste report.csv here'!C109, " ")</f>
        <v xml:space="preserve"> </v>
      </c>
      <c r="E110" t="str">
        <f>IF($A$63='3. Paste report.csv here'!$A$62, '3. Paste report.csv here'!D109, " ")</f>
        <v xml:space="preserve"> </v>
      </c>
      <c r="F110" t="str">
        <f>IF($A$63='3. Paste report.csv here'!$A$62, '3. Paste report.csv here'!E109, " ")</f>
        <v xml:space="preserve"> </v>
      </c>
      <c r="G110" t="e">
        <f>IF(COUNTIF(I110:K110, "3C Protease")=0,  INDEX('1. Enter experiment details'!$K$5:$K$15, MATCH($C110, '1. Enter experiment details'!$F$5:$F$15)), INDEX('1. Enter experiment details'!$L$5:$L$15, MATCH($C110, '1. Enter experiment details'!$F$5:$F$15)))</f>
        <v>#N/A</v>
      </c>
      <c r="H110" t="str">
        <f>IF($A$63='3. Paste report.csv here'!$A$62, $E110*$G110/1000, " ")</f>
        <v xml:space="preserve"> </v>
      </c>
      <c r="I110" s="1" t="str">
        <f>IF($A$63='3. Paste report.csv here'!$A$62, VLOOKUP($D110, '1. Enter experiment details'!$M$5:$P$12, 2, FALSE), " ")</f>
        <v xml:space="preserve"> </v>
      </c>
      <c r="J110" s="1" t="str">
        <f>IF($A$63='3. Paste report.csv here'!$A$62, VLOOKUP($D110, '1. Enter experiment details'!$M$5:$P$12, 3, FALSE), " ")</f>
        <v xml:space="preserve"> </v>
      </c>
      <c r="K110" s="1" t="str">
        <f>IF($A$63='3. Paste report.csv here'!$A$62, VLOOKUP($D110, '1. Enter experiment details'!$M$5:$P$12, 4, FALSE), " ")</f>
        <v xml:space="preserve"> </v>
      </c>
      <c r="L110" t="str">
        <f>IF($A$63='3. Paste report.csv here'!$A$62, VLOOKUP($D110, '1. Enter experiment details'!$M$5:$Q$12, 5, FALSE), " ")</f>
        <v xml:space="preserve"> </v>
      </c>
      <c r="M110" s="1"/>
      <c r="N110" s="1"/>
    </row>
    <row r="111" spans="1:14" x14ac:dyDescent="0.25">
      <c r="A111" t="str">
        <f>IF($A$63='3. Paste report.csv here'!$A$62, '3. Paste report.csv here'!A110, " ")</f>
        <v xml:space="preserve"> </v>
      </c>
      <c r="B111" s="1" t="str">
        <f>IF($A$63='3. Paste report.csv here'!$A$62, INDEX('1. Enter experiment details'!$J$5:$J$15, MATCH($C111, '1. Enter experiment details'!$F$5:$F$15)), " ")</f>
        <v xml:space="preserve"> </v>
      </c>
      <c r="C111" t="str">
        <f>IF($A$63='3. Paste report.csv here'!$A$62, '3. Paste report.csv here'!B110, " ")</f>
        <v xml:space="preserve"> </v>
      </c>
      <c r="D111" t="str">
        <f>IF($A$63='3. Paste report.csv here'!$A$62, '3. Paste report.csv here'!C110, " ")</f>
        <v xml:space="preserve"> </v>
      </c>
      <c r="E111" t="str">
        <f>IF($A$63='3. Paste report.csv here'!$A$62, '3. Paste report.csv here'!D110, " ")</f>
        <v xml:space="preserve"> </v>
      </c>
      <c r="F111" t="str">
        <f>IF($A$63='3. Paste report.csv here'!$A$62, '3. Paste report.csv here'!E110, " ")</f>
        <v xml:space="preserve"> </v>
      </c>
      <c r="G111" t="e">
        <f>IF(COUNTIF(I111:K111, "3C Protease")=0,  INDEX('1. Enter experiment details'!$K$5:$K$15, MATCH($C111, '1. Enter experiment details'!$F$5:$F$15)), INDEX('1. Enter experiment details'!$L$5:$L$15, MATCH($C111, '1. Enter experiment details'!$F$5:$F$15)))</f>
        <v>#N/A</v>
      </c>
      <c r="H111" t="str">
        <f>IF($A$63='3. Paste report.csv here'!$A$62, $E111*$G111/1000, " ")</f>
        <v xml:space="preserve"> </v>
      </c>
      <c r="I111" s="1" t="str">
        <f>IF($A$63='3. Paste report.csv here'!$A$62, VLOOKUP($D111, '1. Enter experiment details'!$M$5:$P$12, 2, FALSE), " ")</f>
        <v xml:space="preserve"> </v>
      </c>
      <c r="J111" s="1" t="str">
        <f>IF($A$63='3. Paste report.csv here'!$A$62, VLOOKUP($D111, '1. Enter experiment details'!$M$5:$P$12, 3, FALSE), " ")</f>
        <v xml:space="preserve"> </v>
      </c>
      <c r="K111" s="1" t="str">
        <f>IF($A$63='3. Paste report.csv here'!$A$62, VLOOKUP($D111, '1. Enter experiment details'!$M$5:$P$12, 4, FALSE), " ")</f>
        <v xml:space="preserve"> </v>
      </c>
      <c r="L111" t="str">
        <f>IF($A$63='3. Paste report.csv here'!$A$62, VLOOKUP($D111, '1. Enter experiment details'!$M$5:$Q$12, 5, FALSE), " ")</f>
        <v xml:space="preserve"> </v>
      </c>
      <c r="M111" s="1"/>
      <c r="N111" s="1"/>
    </row>
    <row r="112" spans="1:14" x14ac:dyDescent="0.25">
      <c r="A112" t="str">
        <f>IF($A$63='3. Paste report.csv here'!$A$62, '3. Paste report.csv here'!A111, " ")</f>
        <v xml:space="preserve"> </v>
      </c>
      <c r="B112" s="1" t="str">
        <f>IF($A$63='3. Paste report.csv here'!$A$62, INDEX('1. Enter experiment details'!$J$5:$J$15, MATCH($C112, '1. Enter experiment details'!$F$5:$F$15)), " ")</f>
        <v xml:space="preserve"> </v>
      </c>
      <c r="C112" t="str">
        <f>IF($A$63='3. Paste report.csv here'!$A$62, '3. Paste report.csv here'!B111, " ")</f>
        <v xml:space="preserve"> </v>
      </c>
      <c r="D112" t="str">
        <f>IF($A$63='3. Paste report.csv here'!$A$62, '3. Paste report.csv here'!C111, " ")</f>
        <v xml:space="preserve"> </v>
      </c>
      <c r="E112" t="str">
        <f>IF($A$63='3. Paste report.csv here'!$A$62, '3. Paste report.csv here'!D111, " ")</f>
        <v xml:space="preserve"> </v>
      </c>
      <c r="F112" t="str">
        <f>IF($A$63='3. Paste report.csv here'!$A$62, '3. Paste report.csv here'!E111, " ")</f>
        <v xml:space="preserve"> </v>
      </c>
      <c r="G112" t="e">
        <f>IF(COUNTIF(I112:K112, "3C Protease")=0,  INDEX('1. Enter experiment details'!$K$5:$K$15, MATCH($C112, '1. Enter experiment details'!$F$5:$F$15)), INDEX('1. Enter experiment details'!$L$5:$L$15, MATCH($C112, '1. Enter experiment details'!$F$5:$F$15)))</f>
        <v>#N/A</v>
      </c>
      <c r="H112" t="str">
        <f>IF($A$63='3. Paste report.csv here'!$A$62, $E112*$G112/1000, " ")</f>
        <v xml:space="preserve"> </v>
      </c>
      <c r="I112" s="1" t="str">
        <f>IF($A$63='3. Paste report.csv here'!$A$62, VLOOKUP($D112, '1. Enter experiment details'!$M$5:$P$12, 2, FALSE), " ")</f>
        <v xml:space="preserve"> </v>
      </c>
      <c r="J112" s="1" t="str">
        <f>IF($A$63='3. Paste report.csv here'!$A$62, VLOOKUP($D112, '1. Enter experiment details'!$M$5:$P$12, 3, FALSE), " ")</f>
        <v xml:space="preserve"> </v>
      </c>
      <c r="K112" s="1" t="str">
        <f>IF($A$63='3. Paste report.csv here'!$A$62, VLOOKUP($D112, '1. Enter experiment details'!$M$5:$P$12, 4, FALSE), " ")</f>
        <v xml:space="preserve"> </v>
      </c>
      <c r="L112" t="str">
        <f>IF($A$63='3. Paste report.csv here'!$A$62, VLOOKUP($D112, '1. Enter experiment details'!$M$5:$Q$12, 5, FALSE), " ")</f>
        <v xml:space="preserve"> </v>
      </c>
      <c r="M112" s="1"/>
      <c r="N112" s="1"/>
    </row>
    <row r="113" spans="1:14" x14ac:dyDescent="0.25">
      <c r="A113" t="str">
        <f>IF($A$63='3. Paste report.csv here'!$A$62, '3. Paste report.csv here'!A112, " ")</f>
        <v xml:space="preserve"> </v>
      </c>
      <c r="B113" s="1" t="str">
        <f>IF($A$63='3. Paste report.csv here'!$A$62, INDEX('1. Enter experiment details'!$J$5:$J$15, MATCH($C113, '1. Enter experiment details'!$F$5:$F$15)), " ")</f>
        <v xml:space="preserve"> </v>
      </c>
      <c r="C113" t="str">
        <f>IF($A$63='3. Paste report.csv here'!$A$62, '3. Paste report.csv here'!B112, " ")</f>
        <v xml:space="preserve"> </v>
      </c>
      <c r="D113" t="str">
        <f>IF($A$63='3. Paste report.csv here'!$A$62, '3. Paste report.csv here'!C112, " ")</f>
        <v xml:space="preserve"> </v>
      </c>
      <c r="E113" t="str">
        <f>IF($A$63='3. Paste report.csv here'!$A$62, '3. Paste report.csv here'!D112, " ")</f>
        <v xml:space="preserve"> </v>
      </c>
      <c r="F113" t="str">
        <f>IF($A$63='3. Paste report.csv here'!$A$62, '3. Paste report.csv here'!E112, " ")</f>
        <v xml:space="preserve"> </v>
      </c>
      <c r="G113" t="e">
        <f>IF(COUNTIF(I113:K113, "3C Protease")=0,  INDEX('1. Enter experiment details'!$K$5:$K$15, MATCH($C113, '1. Enter experiment details'!$F$5:$F$15)), INDEX('1. Enter experiment details'!$L$5:$L$15, MATCH($C113, '1. Enter experiment details'!$F$5:$F$15)))</f>
        <v>#N/A</v>
      </c>
      <c r="H113" t="str">
        <f>IF($A$63='3. Paste report.csv here'!$A$62, $E113*$G113/1000, " ")</f>
        <v xml:space="preserve"> </v>
      </c>
      <c r="I113" s="1" t="str">
        <f>IF($A$63='3. Paste report.csv here'!$A$62, VLOOKUP($D113, '1. Enter experiment details'!$M$5:$P$12, 2, FALSE), " ")</f>
        <v xml:space="preserve"> </v>
      </c>
      <c r="J113" s="1" t="str">
        <f>IF($A$63='3. Paste report.csv here'!$A$62, VLOOKUP($D113, '1. Enter experiment details'!$M$5:$P$12, 3, FALSE), " ")</f>
        <v xml:space="preserve"> </v>
      </c>
      <c r="K113" s="1" t="str">
        <f>IF($A$63='3. Paste report.csv here'!$A$62, VLOOKUP($D113, '1. Enter experiment details'!$M$5:$P$12, 4, FALSE), " ")</f>
        <v xml:space="preserve"> </v>
      </c>
      <c r="L113" t="str">
        <f>IF($A$63='3. Paste report.csv here'!$A$62, VLOOKUP($D113, '1. Enter experiment details'!$M$5:$Q$12, 5, FALSE), " ")</f>
        <v xml:space="preserve"> </v>
      </c>
      <c r="M113" s="1"/>
      <c r="N113" s="1"/>
    </row>
    <row r="114" spans="1:14" x14ac:dyDescent="0.25">
      <c r="A114" t="str">
        <f>IF($A$63='3. Paste report.csv here'!$A$62, '3. Paste report.csv here'!A113, " ")</f>
        <v xml:space="preserve"> </v>
      </c>
      <c r="B114" s="1" t="str">
        <f>IF($A$63='3. Paste report.csv here'!$A$62, INDEX('1. Enter experiment details'!$J$5:$J$15, MATCH($C114, '1. Enter experiment details'!$F$5:$F$15)), " ")</f>
        <v xml:space="preserve"> </v>
      </c>
      <c r="C114" t="str">
        <f>IF($A$63='3. Paste report.csv here'!$A$62, '3. Paste report.csv here'!B113, " ")</f>
        <v xml:space="preserve"> </v>
      </c>
      <c r="D114" t="str">
        <f>IF($A$63='3. Paste report.csv here'!$A$62, '3. Paste report.csv here'!C113, " ")</f>
        <v xml:space="preserve"> </v>
      </c>
      <c r="E114" t="str">
        <f>IF($A$63='3. Paste report.csv here'!$A$62, '3. Paste report.csv here'!D113, " ")</f>
        <v xml:space="preserve"> </v>
      </c>
      <c r="F114" t="str">
        <f>IF($A$63='3. Paste report.csv here'!$A$62, '3. Paste report.csv here'!E113, " ")</f>
        <v xml:space="preserve"> </v>
      </c>
      <c r="G114" t="e">
        <f>IF(COUNTIF(I114:K114, "3C Protease")=0,  INDEX('1. Enter experiment details'!$K$5:$K$15, MATCH($C114, '1. Enter experiment details'!$F$5:$F$15)), INDEX('1. Enter experiment details'!$L$5:$L$15, MATCH($C114, '1. Enter experiment details'!$F$5:$F$15)))</f>
        <v>#N/A</v>
      </c>
      <c r="H114" t="str">
        <f>IF($A$63='3. Paste report.csv here'!$A$62, $E114*$G114/1000, " ")</f>
        <v xml:space="preserve"> </v>
      </c>
      <c r="I114" s="1" t="str">
        <f>IF($A$63='3. Paste report.csv here'!$A$62, VLOOKUP($D114, '1. Enter experiment details'!$M$5:$P$12, 2, FALSE), " ")</f>
        <v xml:space="preserve"> </v>
      </c>
      <c r="J114" s="1" t="str">
        <f>IF($A$63='3. Paste report.csv here'!$A$62, VLOOKUP($D114, '1. Enter experiment details'!$M$5:$P$12, 3, FALSE), " ")</f>
        <v xml:space="preserve"> </v>
      </c>
      <c r="K114" s="1" t="str">
        <f>IF($A$63='3. Paste report.csv here'!$A$62, VLOOKUP($D114, '1. Enter experiment details'!$M$5:$P$12, 4, FALSE), " ")</f>
        <v xml:space="preserve"> </v>
      </c>
      <c r="L114" t="str">
        <f>IF($A$63='3. Paste report.csv here'!$A$62, VLOOKUP($D114, '1. Enter experiment details'!$M$5:$Q$12, 5, FALSE), " ")</f>
        <v xml:space="preserve"> </v>
      </c>
      <c r="M114" s="1"/>
      <c r="N114" s="1"/>
    </row>
    <row r="115" spans="1:14" x14ac:dyDescent="0.25">
      <c r="A115" t="str">
        <f>IF($A$63='3. Paste report.csv here'!$A$62, '3. Paste report.csv here'!A114, " ")</f>
        <v xml:space="preserve"> </v>
      </c>
      <c r="B115" s="1" t="str">
        <f>IF($A$63='3. Paste report.csv here'!$A$62, INDEX('1. Enter experiment details'!$J$5:$J$15, MATCH($C115, '1. Enter experiment details'!$F$5:$F$15)), " ")</f>
        <v xml:space="preserve"> </v>
      </c>
      <c r="C115" t="str">
        <f>IF($A$63='3. Paste report.csv here'!$A$62, '3. Paste report.csv here'!B114, " ")</f>
        <v xml:space="preserve"> </v>
      </c>
      <c r="D115" t="str">
        <f>IF($A$63='3. Paste report.csv here'!$A$62, '3. Paste report.csv here'!C114, " ")</f>
        <v xml:space="preserve"> </v>
      </c>
      <c r="E115" t="str">
        <f>IF($A$63='3. Paste report.csv here'!$A$62, '3. Paste report.csv here'!D114, " ")</f>
        <v xml:space="preserve"> </v>
      </c>
      <c r="F115" t="str">
        <f>IF($A$63='3. Paste report.csv here'!$A$62, '3. Paste report.csv here'!E114, " ")</f>
        <v xml:space="preserve"> </v>
      </c>
      <c r="G115" t="e">
        <f>IF(COUNTIF(I115:K115, "3C Protease")=0,  INDEX('1. Enter experiment details'!$K$5:$K$15, MATCH($C115, '1. Enter experiment details'!$F$5:$F$15)), INDEX('1. Enter experiment details'!$L$5:$L$15, MATCH($C115, '1. Enter experiment details'!$F$5:$F$15)))</f>
        <v>#N/A</v>
      </c>
      <c r="H115" t="str">
        <f>IF($A$63='3. Paste report.csv here'!$A$62, $E115*$G115/1000, " ")</f>
        <v xml:space="preserve"> </v>
      </c>
      <c r="I115" s="1" t="str">
        <f>IF($A$63='3. Paste report.csv here'!$A$62, VLOOKUP($D115, '1. Enter experiment details'!$M$5:$P$12, 2, FALSE), " ")</f>
        <v xml:space="preserve"> </v>
      </c>
      <c r="J115" s="1" t="str">
        <f>IF($A$63='3. Paste report.csv here'!$A$62, VLOOKUP($D115, '1. Enter experiment details'!$M$5:$P$12, 3, FALSE), " ")</f>
        <v xml:space="preserve"> </v>
      </c>
      <c r="K115" s="1" t="str">
        <f>IF($A$63='3. Paste report.csv here'!$A$62, VLOOKUP($D115, '1. Enter experiment details'!$M$5:$P$12, 4, FALSE), " ")</f>
        <v xml:space="preserve"> </v>
      </c>
      <c r="L115" t="str">
        <f>IF($A$63='3. Paste report.csv here'!$A$62, VLOOKUP($D115, '1. Enter experiment details'!$M$5:$Q$12, 5, FALSE), " ")</f>
        <v xml:space="preserve"> </v>
      </c>
      <c r="M115" s="1"/>
      <c r="N115" s="1"/>
    </row>
    <row r="116" spans="1:14" x14ac:dyDescent="0.25">
      <c r="A116" t="str">
        <f>IF($A$63='3. Paste report.csv here'!$A$62, '3. Paste report.csv here'!A115, " ")</f>
        <v xml:space="preserve"> </v>
      </c>
      <c r="B116" s="1" t="str">
        <f>IF($A$63='3. Paste report.csv here'!$A$62, INDEX('1. Enter experiment details'!$J$5:$J$15, MATCH($C116, '1. Enter experiment details'!$F$5:$F$15)), " ")</f>
        <v xml:space="preserve"> </v>
      </c>
      <c r="C116" t="str">
        <f>IF($A$63='3. Paste report.csv here'!$A$62, '3. Paste report.csv here'!B115, " ")</f>
        <v xml:space="preserve"> </v>
      </c>
      <c r="D116" t="str">
        <f>IF($A$63='3. Paste report.csv here'!$A$62, '3. Paste report.csv here'!C115, " ")</f>
        <v xml:space="preserve"> </v>
      </c>
      <c r="E116" t="str">
        <f>IF($A$63='3. Paste report.csv here'!$A$62, '3. Paste report.csv here'!D115, " ")</f>
        <v xml:space="preserve"> </v>
      </c>
      <c r="F116" t="str">
        <f>IF($A$63='3. Paste report.csv here'!$A$62, '3. Paste report.csv here'!E115, " ")</f>
        <v xml:space="preserve"> </v>
      </c>
      <c r="G116" t="e">
        <f>IF(COUNTIF(I116:K116, "3C Protease")=0,  INDEX('1. Enter experiment details'!$K$5:$K$15, MATCH($C116, '1. Enter experiment details'!$F$5:$F$15)), INDEX('1. Enter experiment details'!$L$5:$L$15, MATCH($C116, '1. Enter experiment details'!$F$5:$F$15)))</f>
        <v>#N/A</v>
      </c>
      <c r="H116" t="str">
        <f>IF($A$63='3. Paste report.csv here'!$A$62, $E116*$G116/1000, " ")</f>
        <v xml:space="preserve"> </v>
      </c>
      <c r="I116" s="1" t="str">
        <f>IF($A$63='3. Paste report.csv here'!$A$62, VLOOKUP($D116, '1. Enter experiment details'!$M$5:$P$12, 2, FALSE), " ")</f>
        <v xml:space="preserve"> </v>
      </c>
      <c r="J116" s="1" t="str">
        <f>IF($A$63='3. Paste report.csv here'!$A$62, VLOOKUP($D116, '1. Enter experiment details'!$M$5:$P$12, 3, FALSE), " ")</f>
        <v xml:space="preserve"> </v>
      </c>
      <c r="K116" s="1" t="str">
        <f>IF($A$63='3. Paste report.csv here'!$A$62, VLOOKUP($D116, '1. Enter experiment details'!$M$5:$P$12, 4, FALSE), " ")</f>
        <v xml:space="preserve"> </v>
      </c>
      <c r="L116" t="str">
        <f>IF($A$63='3. Paste report.csv here'!$A$62, VLOOKUP($D116, '1. Enter experiment details'!$M$5:$Q$12, 5, FALSE), " ")</f>
        <v xml:space="preserve"> </v>
      </c>
      <c r="M116" s="1"/>
      <c r="N116" s="1"/>
    </row>
    <row r="117" spans="1:14" x14ac:dyDescent="0.25">
      <c r="A117" t="str">
        <f>IF($A$63='3. Paste report.csv here'!$A$62, '3. Paste report.csv here'!A116, " ")</f>
        <v xml:space="preserve"> </v>
      </c>
      <c r="B117" s="1" t="str">
        <f>IF($A$63='3. Paste report.csv here'!$A$62, INDEX('1. Enter experiment details'!$J$5:$J$15, MATCH($C117, '1. Enter experiment details'!$F$5:$F$15)), " ")</f>
        <v xml:space="preserve"> </v>
      </c>
      <c r="C117" t="str">
        <f>IF($A$63='3. Paste report.csv here'!$A$62, '3. Paste report.csv here'!B116, " ")</f>
        <v xml:space="preserve"> </v>
      </c>
      <c r="D117" t="str">
        <f>IF($A$63='3. Paste report.csv here'!$A$62, '3. Paste report.csv here'!C116, " ")</f>
        <v xml:space="preserve"> </v>
      </c>
      <c r="E117" t="str">
        <f>IF($A$63='3. Paste report.csv here'!$A$62, '3. Paste report.csv here'!D116, " ")</f>
        <v xml:space="preserve"> </v>
      </c>
      <c r="F117" t="str">
        <f>IF($A$63='3. Paste report.csv here'!$A$62, '3. Paste report.csv here'!E116, " ")</f>
        <v xml:space="preserve"> </v>
      </c>
      <c r="G117" t="e">
        <f>IF(COUNTIF(I117:K117, "3C Protease")=0,  INDEX('1. Enter experiment details'!$K$5:$K$15, MATCH($C117, '1. Enter experiment details'!$F$5:$F$15)), INDEX('1. Enter experiment details'!$L$5:$L$15, MATCH($C117, '1. Enter experiment details'!$F$5:$F$15)))</f>
        <v>#N/A</v>
      </c>
      <c r="H117" t="str">
        <f>IF($A$63='3. Paste report.csv here'!$A$62, $E117*$G117/1000, " ")</f>
        <v xml:space="preserve"> </v>
      </c>
      <c r="I117" s="1" t="str">
        <f>IF($A$63='3. Paste report.csv here'!$A$62, VLOOKUP($D117, '1. Enter experiment details'!$M$5:$P$12, 2, FALSE), " ")</f>
        <v xml:space="preserve"> </v>
      </c>
      <c r="J117" s="1" t="str">
        <f>IF($A$63='3. Paste report.csv here'!$A$62, VLOOKUP($D117, '1. Enter experiment details'!$M$5:$P$12, 3, FALSE), " ")</f>
        <v xml:space="preserve"> </v>
      </c>
      <c r="K117" s="1" t="str">
        <f>IF($A$63='3. Paste report.csv here'!$A$62, VLOOKUP($D117, '1. Enter experiment details'!$M$5:$P$12, 4, FALSE), " ")</f>
        <v xml:space="preserve"> </v>
      </c>
      <c r="L117" t="str">
        <f>IF($A$63='3. Paste report.csv here'!$A$62, VLOOKUP($D117, '1. Enter experiment details'!$M$5:$Q$12, 5, FALSE), " ")</f>
        <v xml:space="preserve"> </v>
      </c>
      <c r="M117" s="1"/>
      <c r="N117" s="1"/>
    </row>
    <row r="118" spans="1:14" x14ac:dyDescent="0.25">
      <c r="A118" t="str">
        <f>IF($A$63='3. Paste report.csv here'!$A$62, '3. Paste report.csv here'!A117, " ")</f>
        <v xml:space="preserve"> </v>
      </c>
      <c r="B118" s="1" t="str">
        <f>IF($A$63='3. Paste report.csv here'!$A$62, INDEX('1. Enter experiment details'!$J$5:$J$15, MATCH($C118, '1. Enter experiment details'!$F$5:$F$15)), " ")</f>
        <v xml:space="preserve"> </v>
      </c>
      <c r="C118" t="str">
        <f>IF($A$63='3. Paste report.csv here'!$A$62, '3. Paste report.csv here'!B117, " ")</f>
        <v xml:space="preserve"> </v>
      </c>
      <c r="D118" t="str">
        <f>IF($A$63='3. Paste report.csv here'!$A$62, '3. Paste report.csv here'!C117, " ")</f>
        <v xml:space="preserve"> </v>
      </c>
      <c r="E118" t="str">
        <f>IF($A$63='3. Paste report.csv here'!$A$62, '3. Paste report.csv here'!D117, " ")</f>
        <v xml:space="preserve"> </v>
      </c>
      <c r="F118" t="str">
        <f>IF($A$63='3. Paste report.csv here'!$A$62, '3. Paste report.csv here'!E117, " ")</f>
        <v xml:space="preserve"> </v>
      </c>
      <c r="G118" t="e">
        <f>IF(COUNTIF(I118:K118, "3C Protease")=0,  INDEX('1. Enter experiment details'!$K$5:$K$15, MATCH($C118, '1. Enter experiment details'!$F$5:$F$15)), INDEX('1. Enter experiment details'!$L$5:$L$15, MATCH($C118, '1. Enter experiment details'!$F$5:$F$15)))</f>
        <v>#N/A</v>
      </c>
      <c r="H118" t="str">
        <f>IF($A$63='3. Paste report.csv here'!$A$62, $E118*$G118/1000, " ")</f>
        <v xml:space="preserve"> </v>
      </c>
      <c r="I118" s="1" t="str">
        <f>IF($A$63='3. Paste report.csv here'!$A$62, VLOOKUP($D118, '1. Enter experiment details'!$M$5:$P$12, 2, FALSE), " ")</f>
        <v xml:space="preserve"> </v>
      </c>
      <c r="J118" s="1" t="str">
        <f>IF($A$63='3. Paste report.csv here'!$A$62, VLOOKUP($D118, '1. Enter experiment details'!$M$5:$P$12, 3, FALSE), " ")</f>
        <v xml:space="preserve"> </v>
      </c>
      <c r="K118" s="1" t="str">
        <f>IF($A$63='3. Paste report.csv here'!$A$62, VLOOKUP($D118, '1. Enter experiment details'!$M$5:$P$12, 4, FALSE), " ")</f>
        <v xml:space="preserve"> </v>
      </c>
      <c r="L118" t="str">
        <f>IF($A$63='3. Paste report.csv here'!$A$62, VLOOKUP($D118, '1. Enter experiment details'!$M$5:$Q$12, 5, FALSE), " ")</f>
        <v xml:space="preserve"> </v>
      </c>
      <c r="M118" s="1"/>
      <c r="N118" s="1"/>
    </row>
    <row r="119" spans="1:14" x14ac:dyDescent="0.25">
      <c r="A119" t="str">
        <f>IF($A$63='3. Paste report.csv here'!$A$62, '3. Paste report.csv here'!A118, " ")</f>
        <v xml:space="preserve"> </v>
      </c>
      <c r="B119" s="1" t="str">
        <f>IF($A$63='3. Paste report.csv here'!$A$62, INDEX('1. Enter experiment details'!$J$5:$J$15, MATCH($C119, '1. Enter experiment details'!$F$5:$F$15)), " ")</f>
        <v xml:space="preserve"> </v>
      </c>
      <c r="C119" t="str">
        <f>IF($A$63='3. Paste report.csv here'!$A$62, '3. Paste report.csv here'!B118, " ")</f>
        <v xml:space="preserve"> </v>
      </c>
      <c r="D119" t="str">
        <f>IF($A$63='3. Paste report.csv here'!$A$62, '3. Paste report.csv here'!C118, " ")</f>
        <v xml:space="preserve"> </v>
      </c>
      <c r="E119" t="str">
        <f>IF($A$63='3. Paste report.csv here'!$A$62, '3. Paste report.csv here'!D118, " ")</f>
        <v xml:space="preserve"> </v>
      </c>
      <c r="F119" t="str">
        <f>IF($A$63='3. Paste report.csv here'!$A$62, '3. Paste report.csv here'!E118, " ")</f>
        <v xml:space="preserve"> </v>
      </c>
      <c r="G119" t="e">
        <f>IF(COUNTIF(I119:K119, "3C Protease")=0,  INDEX('1. Enter experiment details'!$K$5:$K$15, MATCH($C119, '1. Enter experiment details'!$F$5:$F$15)), INDEX('1. Enter experiment details'!$L$5:$L$15, MATCH($C119, '1. Enter experiment details'!$F$5:$F$15)))</f>
        <v>#N/A</v>
      </c>
      <c r="H119" t="str">
        <f>IF($A$63='3. Paste report.csv here'!$A$62, $E119*$G119/1000, " ")</f>
        <v xml:space="preserve"> </v>
      </c>
      <c r="I119" s="1" t="str">
        <f>IF($A$63='3. Paste report.csv here'!$A$62, VLOOKUP($D119, '1. Enter experiment details'!$M$5:$P$12, 2, FALSE), " ")</f>
        <v xml:space="preserve"> </v>
      </c>
      <c r="J119" s="1" t="str">
        <f>IF($A$63='3. Paste report.csv here'!$A$62, VLOOKUP($D119, '1. Enter experiment details'!$M$5:$P$12, 3, FALSE), " ")</f>
        <v xml:space="preserve"> </v>
      </c>
      <c r="K119" s="1" t="str">
        <f>IF($A$63='3. Paste report.csv here'!$A$62, VLOOKUP($D119, '1. Enter experiment details'!$M$5:$P$12, 4, FALSE), " ")</f>
        <v xml:space="preserve"> </v>
      </c>
      <c r="L119" t="str">
        <f>IF($A$63='3. Paste report.csv here'!$A$62, VLOOKUP($D119, '1. Enter experiment details'!$M$5:$Q$12, 5, FALSE), " ")</f>
        <v xml:space="preserve"> </v>
      </c>
      <c r="M119" s="1"/>
      <c r="N119" s="1"/>
    </row>
    <row r="120" spans="1:14" x14ac:dyDescent="0.25">
      <c r="A120" t="str">
        <f>IF($A$63='3. Paste report.csv here'!$A$62, '3. Paste report.csv here'!A119, " ")</f>
        <v xml:space="preserve"> </v>
      </c>
      <c r="B120" s="1" t="str">
        <f>IF($A$63='3. Paste report.csv here'!$A$62, INDEX('1. Enter experiment details'!$J$5:$J$15, MATCH($C120, '1. Enter experiment details'!$F$5:$F$15)), " ")</f>
        <v xml:space="preserve"> </v>
      </c>
      <c r="C120" t="str">
        <f>IF($A$63='3. Paste report.csv here'!$A$62, '3. Paste report.csv here'!B119, " ")</f>
        <v xml:space="preserve"> </v>
      </c>
      <c r="D120" t="str">
        <f>IF($A$63='3. Paste report.csv here'!$A$62, '3. Paste report.csv here'!C119, " ")</f>
        <v xml:space="preserve"> </v>
      </c>
      <c r="E120" t="str">
        <f>IF($A$63='3. Paste report.csv here'!$A$62, '3. Paste report.csv here'!D119, " ")</f>
        <v xml:space="preserve"> </v>
      </c>
      <c r="F120" t="str">
        <f>IF($A$63='3. Paste report.csv here'!$A$62, '3. Paste report.csv here'!E119, " ")</f>
        <v xml:space="preserve"> </v>
      </c>
      <c r="G120" t="e">
        <f>IF(COUNTIF(I120:K120, "3C Protease")=0,  INDEX('1. Enter experiment details'!$K$5:$K$15, MATCH($C120, '1. Enter experiment details'!$F$5:$F$15)), INDEX('1. Enter experiment details'!$L$5:$L$15, MATCH($C120, '1. Enter experiment details'!$F$5:$F$15)))</f>
        <v>#N/A</v>
      </c>
      <c r="H120" t="str">
        <f>IF($A$63='3. Paste report.csv here'!$A$62, $E120*$G120/1000, " ")</f>
        <v xml:space="preserve"> </v>
      </c>
      <c r="I120" s="1" t="str">
        <f>IF($A$63='3. Paste report.csv here'!$A$62, VLOOKUP($D120, '1. Enter experiment details'!$M$5:$P$12, 2, FALSE), " ")</f>
        <v xml:space="preserve"> </v>
      </c>
      <c r="J120" s="1" t="str">
        <f>IF($A$63='3. Paste report.csv here'!$A$62, VLOOKUP($D120, '1. Enter experiment details'!$M$5:$P$12, 3, FALSE), " ")</f>
        <v xml:space="preserve"> </v>
      </c>
      <c r="K120" s="1" t="str">
        <f>IF($A$63='3. Paste report.csv here'!$A$62, VLOOKUP($D120, '1. Enter experiment details'!$M$5:$P$12, 4, FALSE), " ")</f>
        <v xml:space="preserve"> </v>
      </c>
      <c r="L120" t="str">
        <f>IF($A$63='3. Paste report.csv here'!$A$62, VLOOKUP($D120, '1. Enter experiment details'!$M$5:$Q$12, 5, FALSE), " ")</f>
        <v xml:space="preserve"> </v>
      </c>
      <c r="M120" s="1"/>
      <c r="N120" s="1"/>
    </row>
    <row r="121" spans="1:14" x14ac:dyDescent="0.25">
      <c r="A121" t="str">
        <f>IF($A$63='3. Paste report.csv here'!$A$62, '3. Paste report.csv here'!A120, " ")</f>
        <v xml:space="preserve"> </v>
      </c>
      <c r="B121" s="1" t="str">
        <f>IF($A$63='3. Paste report.csv here'!$A$62, INDEX('1. Enter experiment details'!$J$5:$J$15, MATCH($C121, '1. Enter experiment details'!$F$5:$F$15)), " ")</f>
        <v xml:space="preserve"> </v>
      </c>
      <c r="C121" t="str">
        <f>IF($A$63='3. Paste report.csv here'!$A$62, '3. Paste report.csv here'!B120, " ")</f>
        <v xml:space="preserve"> </v>
      </c>
      <c r="D121" t="str">
        <f>IF($A$63='3. Paste report.csv here'!$A$62, '3. Paste report.csv here'!C120, " ")</f>
        <v xml:space="preserve"> </v>
      </c>
      <c r="E121" t="str">
        <f>IF($A$63='3. Paste report.csv here'!$A$62, '3. Paste report.csv here'!D120, " ")</f>
        <v xml:space="preserve"> </v>
      </c>
      <c r="F121" t="str">
        <f>IF($A$63='3. Paste report.csv here'!$A$62, '3. Paste report.csv here'!E120, " ")</f>
        <v xml:space="preserve"> </v>
      </c>
      <c r="G121" t="e">
        <f>IF(COUNTIF(I121:K121, "3C Protease")=0,  INDEX('1. Enter experiment details'!$K$5:$K$15, MATCH($C121, '1. Enter experiment details'!$F$5:$F$15)), INDEX('1. Enter experiment details'!$L$5:$L$15, MATCH($C121, '1. Enter experiment details'!$F$5:$F$15)))</f>
        <v>#N/A</v>
      </c>
      <c r="H121" t="str">
        <f>IF($A$63='3. Paste report.csv here'!$A$62, $E121*$G121/1000, " ")</f>
        <v xml:space="preserve"> </v>
      </c>
      <c r="I121" s="1" t="str">
        <f>IF($A$63='3. Paste report.csv here'!$A$62, VLOOKUP($D121, '1. Enter experiment details'!$M$5:$P$12, 2, FALSE), " ")</f>
        <v xml:space="preserve"> </v>
      </c>
      <c r="J121" s="1" t="str">
        <f>IF($A$63='3. Paste report.csv here'!$A$62, VLOOKUP($D121, '1. Enter experiment details'!$M$5:$P$12, 3, FALSE), " ")</f>
        <v xml:space="preserve"> </v>
      </c>
      <c r="K121" s="1" t="str">
        <f>IF($A$63='3. Paste report.csv here'!$A$62, VLOOKUP($D121, '1. Enter experiment details'!$M$5:$P$12, 4, FALSE), " ")</f>
        <v xml:space="preserve"> </v>
      </c>
      <c r="L121" t="str">
        <f>IF($A$63='3. Paste report.csv here'!$A$62, VLOOKUP($D121, '1. Enter experiment details'!$M$5:$Q$12, 5, FALSE), " ")</f>
        <v xml:space="preserve"> </v>
      </c>
      <c r="M121" s="1"/>
      <c r="N121" s="1"/>
    </row>
    <row r="122" spans="1:14" x14ac:dyDescent="0.25">
      <c r="A122" t="str">
        <f>IF($A$63='3. Paste report.csv here'!$A$62, '3. Paste report.csv here'!A121, " ")</f>
        <v xml:space="preserve"> </v>
      </c>
      <c r="B122" s="1" t="str">
        <f>IF($A$63='3. Paste report.csv here'!$A$62, INDEX('1. Enter experiment details'!$J$5:$J$15, MATCH($C122, '1. Enter experiment details'!$F$5:$F$15)), " ")</f>
        <v xml:space="preserve"> </v>
      </c>
      <c r="C122" t="str">
        <f>IF($A$63='3. Paste report.csv here'!$A$62, '3. Paste report.csv here'!B121, " ")</f>
        <v xml:space="preserve"> </v>
      </c>
      <c r="D122" t="str">
        <f>IF($A$63='3. Paste report.csv here'!$A$62, '3. Paste report.csv here'!C121, " ")</f>
        <v xml:space="preserve"> </v>
      </c>
      <c r="E122" t="str">
        <f>IF($A$63='3. Paste report.csv here'!$A$62, '3. Paste report.csv here'!D121, " ")</f>
        <v xml:space="preserve"> </v>
      </c>
      <c r="F122" t="str">
        <f>IF($A$63='3. Paste report.csv here'!$A$62, '3. Paste report.csv here'!E121, " ")</f>
        <v xml:space="preserve"> </v>
      </c>
      <c r="G122" t="e">
        <f>IF(COUNTIF(I122:K122, "3C Protease")=0,  INDEX('1. Enter experiment details'!$K$5:$K$15, MATCH($C122, '1. Enter experiment details'!$F$5:$F$15)), INDEX('1. Enter experiment details'!$L$5:$L$15, MATCH($C122, '1. Enter experiment details'!$F$5:$F$15)))</f>
        <v>#N/A</v>
      </c>
      <c r="H122" t="str">
        <f>IF($A$63='3. Paste report.csv here'!$A$62, $E122*$G122/1000, " ")</f>
        <v xml:space="preserve"> </v>
      </c>
      <c r="I122" s="1" t="str">
        <f>IF($A$63='3. Paste report.csv here'!$A$62, VLOOKUP($D122, '1. Enter experiment details'!$M$5:$P$12, 2, FALSE), " ")</f>
        <v xml:space="preserve"> </v>
      </c>
      <c r="J122" s="1" t="str">
        <f>IF($A$63='3. Paste report.csv here'!$A$62, VLOOKUP($D122, '1. Enter experiment details'!$M$5:$P$12, 3, FALSE), " ")</f>
        <v xml:space="preserve"> </v>
      </c>
      <c r="K122" s="1" t="str">
        <f>IF($A$63='3. Paste report.csv here'!$A$62, VLOOKUP($D122, '1. Enter experiment details'!$M$5:$P$12, 4, FALSE), " ")</f>
        <v xml:space="preserve"> </v>
      </c>
      <c r="L122" t="str">
        <f>IF($A$63='3. Paste report.csv here'!$A$62, VLOOKUP($D122, '1. Enter experiment details'!$M$5:$Q$12, 5, FALSE), " ")</f>
        <v xml:space="preserve"> </v>
      </c>
      <c r="M122" s="1"/>
      <c r="N122" s="1"/>
    </row>
    <row r="123" spans="1:14" x14ac:dyDescent="0.25">
      <c r="A123" t="str">
        <f>IF($A$63='3. Paste report.csv here'!$A$62, '3. Paste report.csv here'!A122, " ")</f>
        <v xml:space="preserve"> </v>
      </c>
      <c r="B123" s="1" t="str">
        <f>IF($A$63='3. Paste report.csv here'!$A$62, INDEX('1. Enter experiment details'!$J$5:$J$15, MATCH($C123, '1. Enter experiment details'!$F$5:$F$15)), " ")</f>
        <v xml:space="preserve"> </v>
      </c>
      <c r="C123" t="str">
        <f>IF($A$63='3. Paste report.csv here'!$A$62, '3. Paste report.csv here'!B122, " ")</f>
        <v xml:space="preserve"> </v>
      </c>
      <c r="D123" t="str">
        <f>IF($A$63='3. Paste report.csv here'!$A$62, '3. Paste report.csv here'!C122, " ")</f>
        <v xml:space="preserve"> </v>
      </c>
      <c r="E123" t="str">
        <f>IF($A$63='3. Paste report.csv here'!$A$62, '3. Paste report.csv here'!D122, " ")</f>
        <v xml:space="preserve"> </v>
      </c>
      <c r="F123" t="str">
        <f>IF($A$63='3. Paste report.csv here'!$A$62, '3. Paste report.csv here'!E122, " ")</f>
        <v xml:space="preserve"> </v>
      </c>
      <c r="G123" t="e">
        <f>IF(COUNTIF(I123:K123, "3C Protease")=0,  INDEX('1. Enter experiment details'!$K$5:$K$15, MATCH($C123, '1. Enter experiment details'!$F$5:$F$15)), INDEX('1. Enter experiment details'!$L$5:$L$15, MATCH($C123, '1. Enter experiment details'!$F$5:$F$15)))</f>
        <v>#N/A</v>
      </c>
      <c r="H123" t="str">
        <f>IF($A$63='3. Paste report.csv here'!$A$62, $E123*$G123/1000, " ")</f>
        <v xml:space="preserve"> </v>
      </c>
      <c r="I123" s="1" t="str">
        <f>IF($A$63='3. Paste report.csv here'!$A$62, VLOOKUP($D123, '1. Enter experiment details'!$M$5:$P$12, 2, FALSE), " ")</f>
        <v xml:space="preserve"> </v>
      </c>
      <c r="J123" s="1" t="str">
        <f>IF($A$63='3. Paste report.csv here'!$A$62, VLOOKUP($D123, '1. Enter experiment details'!$M$5:$P$12, 3, FALSE), " ")</f>
        <v xml:space="preserve"> </v>
      </c>
      <c r="K123" s="1" t="str">
        <f>IF($A$63='3. Paste report.csv here'!$A$62, VLOOKUP($D123, '1. Enter experiment details'!$M$5:$P$12, 4, FALSE), " ")</f>
        <v xml:space="preserve"> </v>
      </c>
      <c r="L123" t="str">
        <f>IF($A$63='3. Paste report.csv here'!$A$62, VLOOKUP($D123, '1. Enter experiment details'!$M$5:$Q$12, 5, FALSE), " ")</f>
        <v xml:space="preserve"> </v>
      </c>
      <c r="M123" s="1"/>
      <c r="N123" s="1"/>
    </row>
    <row r="124" spans="1:14" x14ac:dyDescent="0.25">
      <c r="A124" t="str">
        <f>IF($A$63='3. Paste report.csv here'!$A$62, '3. Paste report.csv here'!A123, " ")</f>
        <v xml:space="preserve"> </v>
      </c>
      <c r="B124" s="1" t="str">
        <f>IF($A$63='3. Paste report.csv here'!$A$62, INDEX('1. Enter experiment details'!$J$5:$J$15, MATCH($C124, '1. Enter experiment details'!$F$5:$F$15)), " ")</f>
        <v xml:space="preserve"> </v>
      </c>
      <c r="C124" t="str">
        <f>IF($A$63='3. Paste report.csv here'!$A$62, '3. Paste report.csv here'!B123, " ")</f>
        <v xml:space="preserve"> </v>
      </c>
      <c r="D124" t="str">
        <f>IF($A$63='3. Paste report.csv here'!$A$62, '3. Paste report.csv here'!C123, " ")</f>
        <v xml:space="preserve"> </v>
      </c>
      <c r="E124" t="str">
        <f>IF($A$63='3. Paste report.csv here'!$A$62, '3. Paste report.csv here'!D123, " ")</f>
        <v xml:space="preserve"> </v>
      </c>
      <c r="F124" t="str">
        <f>IF($A$63='3. Paste report.csv here'!$A$62, '3. Paste report.csv here'!E123, " ")</f>
        <v xml:space="preserve"> </v>
      </c>
      <c r="G124" t="e">
        <f>IF(COUNTIF(I124:K124, "3C Protease")=0,  INDEX('1. Enter experiment details'!$K$5:$K$15, MATCH($C124, '1. Enter experiment details'!$F$5:$F$15)), INDEX('1. Enter experiment details'!$L$5:$L$15, MATCH($C124, '1. Enter experiment details'!$F$5:$F$15)))</f>
        <v>#N/A</v>
      </c>
      <c r="H124" t="str">
        <f>IF($A$63='3. Paste report.csv here'!$A$62, $E124*$G124/1000, " ")</f>
        <v xml:space="preserve"> </v>
      </c>
      <c r="I124" s="1" t="str">
        <f>IF($A$63='3. Paste report.csv here'!$A$62, VLOOKUP($D124, '1. Enter experiment details'!$M$5:$P$12, 2, FALSE), " ")</f>
        <v xml:space="preserve"> </v>
      </c>
      <c r="J124" s="1" t="str">
        <f>IF($A$63='3. Paste report.csv here'!$A$62, VLOOKUP($D124, '1. Enter experiment details'!$M$5:$P$12, 3, FALSE), " ")</f>
        <v xml:space="preserve"> </v>
      </c>
      <c r="K124" s="1" t="str">
        <f>IF($A$63='3. Paste report.csv here'!$A$62, VLOOKUP($D124, '1. Enter experiment details'!$M$5:$P$12, 4, FALSE), " ")</f>
        <v xml:space="preserve"> </v>
      </c>
      <c r="L124" t="str">
        <f>IF($A$63='3. Paste report.csv here'!$A$62, VLOOKUP($D124, '1. Enter experiment details'!$M$5:$Q$12, 5, FALSE), " ")</f>
        <v xml:space="preserve"> </v>
      </c>
      <c r="M124" s="1"/>
      <c r="N124" s="1"/>
    </row>
    <row r="125" spans="1:14" x14ac:dyDescent="0.25">
      <c r="A125" t="str">
        <f>IF($A$63='3. Paste report.csv here'!$A$62, '3. Paste report.csv here'!A124, " ")</f>
        <v xml:space="preserve"> </v>
      </c>
      <c r="B125" s="1" t="str">
        <f>IF($A$63='3. Paste report.csv here'!$A$62, INDEX('1. Enter experiment details'!$J$5:$J$15, MATCH($C125, '1. Enter experiment details'!$F$5:$F$15)), " ")</f>
        <v xml:space="preserve"> </v>
      </c>
      <c r="C125" t="str">
        <f>IF($A$63='3. Paste report.csv here'!$A$62, '3. Paste report.csv here'!B124, " ")</f>
        <v xml:space="preserve"> </v>
      </c>
      <c r="D125" t="str">
        <f>IF($A$63='3. Paste report.csv here'!$A$62, '3. Paste report.csv here'!C124, " ")</f>
        <v xml:space="preserve"> </v>
      </c>
      <c r="E125" t="str">
        <f>IF($A$63='3. Paste report.csv here'!$A$62, '3. Paste report.csv here'!D124, " ")</f>
        <v xml:space="preserve"> </v>
      </c>
      <c r="F125" t="str">
        <f>IF($A$63='3. Paste report.csv here'!$A$62, '3. Paste report.csv here'!E124, " ")</f>
        <v xml:space="preserve"> </v>
      </c>
      <c r="G125" t="e">
        <f>IF(COUNTIF(I125:K125, "3C Protease")=0,  INDEX('1. Enter experiment details'!$K$5:$K$15, MATCH($C125, '1. Enter experiment details'!$F$5:$F$15)), INDEX('1. Enter experiment details'!$L$5:$L$15, MATCH($C125, '1. Enter experiment details'!$F$5:$F$15)))</f>
        <v>#N/A</v>
      </c>
      <c r="H125" t="str">
        <f>IF($A$63='3. Paste report.csv here'!$A$62, $E125*$G125/1000, " ")</f>
        <v xml:space="preserve"> </v>
      </c>
      <c r="I125" s="1" t="str">
        <f>IF($A$63='3. Paste report.csv here'!$A$62, VLOOKUP($D125, '1. Enter experiment details'!$M$5:$P$12, 2, FALSE), " ")</f>
        <v xml:space="preserve"> </v>
      </c>
      <c r="J125" s="1" t="str">
        <f>IF($A$63='3. Paste report.csv here'!$A$62, VLOOKUP($D125, '1. Enter experiment details'!$M$5:$P$12, 3, FALSE), " ")</f>
        <v xml:space="preserve"> </v>
      </c>
      <c r="K125" s="1" t="str">
        <f>IF($A$63='3. Paste report.csv here'!$A$62, VLOOKUP($D125, '1. Enter experiment details'!$M$5:$P$12, 4, FALSE), " ")</f>
        <v xml:space="preserve"> </v>
      </c>
      <c r="L125" t="str">
        <f>IF($A$63='3. Paste report.csv here'!$A$62, VLOOKUP($D125, '1. Enter experiment details'!$M$5:$Q$12, 5, FALSE), " ")</f>
        <v xml:space="preserve"> </v>
      </c>
      <c r="M125" s="1"/>
      <c r="N125" s="1"/>
    </row>
    <row r="126" spans="1:14" x14ac:dyDescent="0.25">
      <c r="A126" t="str">
        <f>IF($A$63='3. Paste report.csv here'!$A$62, '3. Paste report.csv here'!A125, " ")</f>
        <v xml:space="preserve"> </v>
      </c>
      <c r="B126" s="1" t="str">
        <f>IF($A$63='3. Paste report.csv here'!$A$62, INDEX('1. Enter experiment details'!$J$5:$J$15, MATCH($C126, '1. Enter experiment details'!$F$5:$F$15)), " ")</f>
        <v xml:space="preserve"> </v>
      </c>
      <c r="C126" t="str">
        <f>IF($A$63='3. Paste report.csv here'!$A$62, '3. Paste report.csv here'!B125, " ")</f>
        <v xml:space="preserve"> </v>
      </c>
      <c r="D126" t="str">
        <f>IF($A$63='3. Paste report.csv here'!$A$62, '3. Paste report.csv here'!C125, " ")</f>
        <v xml:space="preserve"> </v>
      </c>
      <c r="E126" t="str">
        <f>IF($A$63='3. Paste report.csv here'!$A$62, '3. Paste report.csv here'!D125, " ")</f>
        <v xml:space="preserve"> </v>
      </c>
      <c r="F126" t="str">
        <f>IF($A$63='3. Paste report.csv here'!$A$62, '3. Paste report.csv here'!E125, " ")</f>
        <v xml:space="preserve"> </v>
      </c>
      <c r="G126" t="e">
        <f>IF(COUNTIF(I126:K126, "3C Protease")=0,  INDEX('1. Enter experiment details'!$K$5:$K$15, MATCH($C126, '1. Enter experiment details'!$F$5:$F$15)), INDEX('1. Enter experiment details'!$L$5:$L$15, MATCH($C126, '1. Enter experiment details'!$F$5:$F$15)))</f>
        <v>#N/A</v>
      </c>
      <c r="H126" t="str">
        <f>IF($A$63='3. Paste report.csv here'!$A$62, $E126*$G126/1000, " ")</f>
        <v xml:space="preserve"> </v>
      </c>
      <c r="I126" s="1" t="str">
        <f>IF($A$63='3. Paste report.csv here'!$A$62, VLOOKUP($D126, '1. Enter experiment details'!$M$5:$P$12, 2, FALSE), " ")</f>
        <v xml:space="preserve"> </v>
      </c>
      <c r="J126" s="1" t="str">
        <f>IF($A$63='3. Paste report.csv here'!$A$62, VLOOKUP($D126, '1. Enter experiment details'!$M$5:$P$12, 3, FALSE), " ")</f>
        <v xml:space="preserve"> </v>
      </c>
      <c r="K126" s="1" t="str">
        <f>IF($A$63='3. Paste report.csv here'!$A$62, VLOOKUP($D126, '1. Enter experiment details'!$M$5:$P$12, 4, FALSE), " ")</f>
        <v xml:space="preserve"> </v>
      </c>
      <c r="L126" t="str">
        <f>IF($A$63='3. Paste report.csv here'!$A$62, VLOOKUP($D126, '1. Enter experiment details'!$M$5:$Q$12, 5, FALSE), " ")</f>
        <v xml:space="preserve"> </v>
      </c>
      <c r="M126" s="1"/>
      <c r="N126" s="1"/>
    </row>
    <row r="127" spans="1:14" x14ac:dyDescent="0.25">
      <c r="A127" t="str">
        <f>IF($A$63='3. Paste report.csv here'!$A$62, '3. Paste report.csv here'!A126, " ")</f>
        <v xml:space="preserve"> </v>
      </c>
      <c r="B127" s="1" t="str">
        <f>IF($A$63='3. Paste report.csv here'!$A$62, INDEX('1. Enter experiment details'!$J$5:$J$15, MATCH($C127, '1. Enter experiment details'!$F$5:$F$15)), " ")</f>
        <v xml:space="preserve"> </v>
      </c>
      <c r="C127" t="str">
        <f>IF($A$63='3. Paste report.csv here'!$A$62, '3. Paste report.csv here'!B126, " ")</f>
        <v xml:space="preserve"> </v>
      </c>
      <c r="D127" t="str">
        <f>IF($A$63='3. Paste report.csv here'!$A$62, '3. Paste report.csv here'!C126, " ")</f>
        <v xml:space="preserve"> </v>
      </c>
      <c r="E127" t="str">
        <f>IF($A$63='3. Paste report.csv here'!$A$62, '3. Paste report.csv here'!D126, " ")</f>
        <v xml:space="preserve"> </v>
      </c>
      <c r="F127" t="str">
        <f>IF($A$63='3. Paste report.csv here'!$A$62, '3. Paste report.csv here'!E126, " ")</f>
        <v xml:space="preserve"> </v>
      </c>
      <c r="G127" t="e">
        <f>IF(COUNTIF(I127:K127, "3C Protease")=0,  INDEX('1. Enter experiment details'!$K$5:$K$15, MATCH($C127, '1. Enter experiment details'!$F$5:$F$15)), INDEX('1. Enter experiment details'!$L$5:$L$15, MATCH($C127, '1. Enter experiment details'!$F$5:$F$15)))</f>
        <v>#N/A</v>
      </c>
      <c r="H127" t="str">
        <f>IF($A$63='3. Paste report.csv here'!$A$62, $E127*$G127/1000, " ")</f>
        <v xml:space="preserve"> </v>
      </c>
      <c r="I127" s="1" t="str">
        <f>IF($A$63='3. Paste report.csv here'!$A$62, VLOOKUP($D127, '1. Enter experiment details'!$M$5:$P$12, 2, FALSE), " ")</f>
        <v xml:space="preserve"> </v>
      </c>
      <c r="J127" s="1" t="str">
        <f>IF($A$63='3. Paste report.csv here'!$A$62, VLOOKUP($D127, '1. Enter experiment details'!$M$5:$P$12, 3, FALSE), " ")</f>
        <v xml:space="preserve"> </v>
      </c>
      <c r="K127" s="1" t="str">
        <f>IF($A$63='3. Paste report.csv here'!$A$62, VLOOKUP($D127, '1. Enter experiment details'!$M$5:$P$12, 4, FALSE), " ")</f>
        <v xml:space="preserve"> </v>
      </c>
      <c r="L127" t="str">
        <f>IF($A$63='3. Paste report.csv here'!$A$62, VLOOKUP($D127, '1. Enter experiment details'!$M$5:$Q$12, 5, FALSE), " ")</f>
        <v xml:space="preserve"> </v>
      </c>
      <c r="M127" s="1"/>
      <c r="N127" s="1"/>
    </row>
    <row r="128" spans="1:14" x14ac:dyDescent="0.25">
      <c r="A128" t="str">
        <f>IF($A$63='3. Paste report.csv here'!$A$62, '3. Paste report.csv here'!A127, " ")</f>
        <v xml:space="preserve"> </v>
      </c>
      <c r="B128" s="1" t="str">
        <f>IF($A$63='3. Paste report.csv here'!$A$62, INDEX('1. Enter experiment details'!$J$5:$J$15, MATCH($C128, '1. Enter experiment details'!$F$5:$F$15)), " ")</f>
        <v xml:space="preserve"> </v>
      </c>
      <c r="C128" t="str">
        <f>IF($A$63='3. Paste report.csv here'!$A$62, '3. Paste report.csv here'!B127, " ")</f>
        <v xml:space="preserve"> </v>
      </c>
      <c r="D128" t="str">
        <f>IF($A$63='3. Paste report.csv here'!$A$62, '3. Paste report.csv here'!C127, " ")</f>
        <v xml:space="preserve"> </v>
      </c>
      <c r="E128" t="str">
        <f>IF($A$63='3. Paste report.csv here'!$A$62, '3. Paste report.csv here'!D127, " ")</f>
        <v xml:space="preserve"> </v>
      </c>
      <c r="F128" t="str">
        <f>IF($A$63='3. Paste report.csv here'!$A$62, '3. Paste report.csv here'!E127, " ")</f>
        <v xml:space="preserve"> </v>
      </c>
      <c r="G128" t="e">
        <f>IF(COUNTIF(I128:K128, "3C Protease")=0,  INDEX('1. Enter experiment details'!$K$5:$K$15, MATCH($C128, '1. Enter experiment details'!$F$5:$F$15)), INDEX('1. Enter experiment details'!$L$5:$L$15, MATCH($C128, '1. Enter experiment details'!$F$5:$F$15)))</f>
        <v>#N/A</v>
      </c>
      <c r="H128" t="str">
        <f>IF($A$63='3. Paste report.csv here'!$A$62, $E128*$G128/1000, " ")</f>
        <v xml:space="preserve"> </v>
      </c>
      <c r="I128" s="1" t="str">
        <f>IF($A$63='3. Paste report.csv here'!$A$62, VLOOKUP($D128, '1. Enter experiment details'!$M$5:$P$12, 2, FALSE), " ")</f>
        <v xml:space="preserve"> </v>
      </c>
      <c r="J128" s="1" t="str">
        <f>IF($A$63='3. Paste report.csv here'!$A$62, VLOOKUP($D128, '1. Enter experiment details'!$M$5:$P$12, 3, FALSE), " ")</f>
        <v xml:space="preserve"> </v>
      </c>
      <c r="K128" s="1" t="str">
        <f>IF($A$63='3. Paste report.csv here'!$A$62, VLOOKUP($D128, '1. Enter experiment details'!$M$5:$P$12, 4, FALSE), " ")</f>
        <v xml:space="preserve"> </v>
      </c>
      <c r="L128" t="str">
        <f>IF($A$63='3. Paste report.csv here'!$A$62, VLOOKUP($D128, '1. Enter experiment details'!$M$5:$Q$12, 5, FALSE), " ")</f>
        <v xml:space="preserve"> </v>
      </c>
      <c r="M128" s="1"/>
      <c r="N128" s="1"/>
    </row>
    <row r="129" spans="1:14" x14ac:dyDescent="0.25">
      <c r="A129" t="str">
        <f>IF($A$63='3. Paste report.csv here'!$A$62, '3. Paste report.csv here'!A128, " ")</f>
        <v xml:space="preserve"> </v>
      </c>
      <c r="B129" s="1" t="str">
        <f>IF($A$63='3. Paste report.csv here'!$A$62, INDEX('1. Enter experiment details'!$J$5:$J$15, MATCH($C129, '1. Enter experiment details'!$F$5:$F$15)), " ")</f>
        <v xml:space="preserve"> </v>
      </c>
      <c r="C129" t="str">
        <f>IF($A$63='3. Paste report.csv here'!$A$62, '3. Paste report.csv here'!B128, " ")</f>
        <v xml:space="preserve"> </v>
      </c>
      <c r="D129" t="str">
        <f>IF($A$63='3. Paste report.csv here'!$A$62, '3. Paste report.csv here'!C128, " ")</f>
        <v xml:space="preserve"> </v>
      </c>
      <c r="E129" t="str">
        <f>IF($A$63='3. Paste report.csv here'!$A$62, '3. Paste report.csv here'!D128, " ")</f>
        <v xml:space="preserve"> </v>
      </c>
      <c r="F129" t="str">
        <f>IF($A$63='3. Paste report.csv here'!$A$62, '3. Paste report.csv here'!E128, " ")</f>
        <v xml:space="preserve"> </v>
      </c>
      <c r="G129" t="e">
        <f>IF(COUNTIF(I129:K129, "3C Protease")=0,  INDEX('1. Enter experiment details'!$K$5:$K$15, MATCH($C129, '1. Enter experiment details'!$F$5:$F$15)), INDEX('1. Enter experiment details'!$L$5:$L$15, MATCH($C129, '1. Enter experiment details'!$F$5:$F$15)))</f>
        <v>#N/A</v>
      </c>
      <c r="H129" t="str">
        <f>IF($A$63='3. Paste report.csv here'!$A$62, $E129*$G129/1000, " ")</f>
        <v xml:space="preserve"> </v>
      </c>
      <c r="I129" s="1" t="str">
        <f>IF($A$63='3. Paste report.csv here'!$A$62, VLOOKUP($D129, '1. Enter experiment details'!$M$5:$P$12, 2, FALSE), " ")</f>
        <v xml:space="preserve"> </v>
      </c>
      <c r="J129" s="1" t="str">
        <f>IF($A$63='3. Paste report.csv here'!$A$62, VLOOKUP($D129, '1. Enter experiment details'!$M$5:$P$12, 3, FALSE), " ")</f>
        <v xml:space="preserve"> </v>
      </c>
      <c r="K129" s="1" t="str">
        <f>IF($A$63='3. Paste report.csv here'!$A$62, VLOOKUP($D129, '1. Enter experiment details'!$M$5:$P$12, 4, FALSE), " ")</f>
        <v xml:space="preserve"> </v>
      </c>
      <c r="L129" t="str">
        <f>IF($A$63='3. Paste report.csv here'!$A$62, VLOOKUP($D129, '1. Enter experiment details'!$M$5:$Q$12, 5, FALSE), " ")</f>
        <v xml:space="preserve"> </v>
      </c>
      <c r="M129" s="1"/>
      <c r="N129" s="1"/>
    </row>
    <row r="130" spans="1:14" x14ac:dyDescent="0.25">
      <c r="A130" t="str">
        <f>IF($A$63='3. Paste report.csv here'!$A$62, '3. Paste report.csv here'!A129, " ")</f>
        <v xml:space="preserve"> </v>
      </c>
      <c r="B130" s="1" t="str">
        <f>IF($A$63='3. Paste report.csv here'!$A$62, INDEX('1. Enter experiment details'!$J$5:$J$15, MATCH($C130, '1. Enter experiment details'!$F$5:$F$15)), " ")</f>
        <v xml:space="preserve"> </v>
      </c>
      <c r="C130" t="str">
        <f>IF($A$63='3. Paste report.csv here'!$A$62, '3. Paste report.csv here'!B129, " ")</f>
        <v xml:space="preserve"> </v>
      </c>
      <c r="D130" t="str">
        <f>IF($A$63='3. Paste report.csv here'!$A$62, '3. Paste report.csv here'!C129, " ")</f>
        <v xml:space="preserve"> </v>
      </c>
      <c r="E130" t="str">
        <f>IF($A$63='3. Paste report.csv here'!$A$62, '3. Paste report.csv here'!D129, " ")</f>
        <v xml:space="preserve"> </v>
      </c>
      <c r="F130" t="str">
        <f>IF($A$63='3. Paste report.csv here'!$A$62, '3. Paste report.csv here'!E129, " ")</f>
        <v xml:space="preserve"> </v>
      </c>
      <c r="G130" t="e">
        <f>IF(COUNTIF(I130:K130, "3C Protease")=0,  INDEX('1. Enter experiment details'!$K$5:$K$15, MATCH($C130, '1. Enter experiment details'!$F$5:$F$15)), INDEX('1. Enter experiment details'!$L$5:$L$15, MATCH($C130, '1. Enter experiment details'!$F$5:$F$15)))</f>
        <v>#N/A</v>
      </c>
      <c r="H130" t="str">
        <f>IF($A$63='3. Paste report.csv here'!$A$62, $E130*$G130/1000, " ")</f>
        <v xml:space="preserve"> </v>
      </c>
      <c r="I130" s="1" t="str">
        <f>IF($A$63='3. Paste report.csv here'!$A$62, VLOOKUP($D130, '1. Enter experiment details'!$M$5:$P$12, 2, FALSE), " ")</f>
        <v xml:space="preserve"> </v>
      </c>
      <c r="J130" s="1" t="str">
        <f>IF($A$63='3. Paste report.csv here'!$A$62, VLOOKUP($D130, '1. Enter experiment details'!$M$5:$P$12, 3, FALSE), " ")</f>
        <v xml:space="preserve"> </v>
      </c>
      <c r="K130" s="1" t="str">
        <f>IF($A$63='3. Paste report.csv here'!$A$62, VLOOKUP($D130, '1. Enter experiment details'!$M$5:$P$12, 4, FALSE), " ")</f>
        <v xml:space="preserve"> </v>
      </c>
      <c r="L130" t="str">
        <f>IF($A$63='3. Paste report.csv here'!$A$62, VLOOKUP($D130, '1. Enter experiment details'!$M$5:$Q$12, 5, FALSE), " ")</f>
        <v xml:space="preserve"> </v>
      </c>
      <c r="M130" s="1"/>
      <c r="N130" s="1"/>
    </row>
    <row r="131" spans="1:14" x14ac:dyDescent="0.25">
      <c r="A131" t="str">
        <f>IF($A$63='3. Paste report.csv here'!$A$62, '3. Paste report.csv here'!A130, " ")</f>
        <v xml:space="preserve"> </v>
      </c>
      <c r="B131" s="1" t="str">
        <f>IF($A$63='3. Paste report.csv here'!$A$62, INDEX('1. Enter experiment details'!$J$5:$J$15, MATCH($C131, '1. Enter experiment details'!$F$5:$F$15)), " ")</f>
        <v xml:space="preserve"> </v>
      </c>
      <c r="C131" t="str">
        <f>IF($A$63='3. Paste report.csv here'!$A$62, '3. Paste report.csv here'!B130, " ")</f>
        <v xml:space="preserve"> </v>
      </c>
      <c r="D131" t="str">
        <f>IF($A$63='3. Paste report.csv here'!$A$62, '3. Paste report.csv here'!C130, " ")</f>
        <v xml:space="preserve"> </v>
      </c>
      <c r="E131" t="str">
        <f>IF($A$63='3. Paste report.csv here'!$A$62, '3. Paste report.csv here'!D130, " ")</f>
        <v xml:space="preserve"> </v>
      </c>
      <c r="F131" t="str">
        <f>IF($A$63='3. Paste report.csv here'!$A$62, '3. Paste report.csv here'!E130, " ")</f>
        <v xml:space="preserve"> </v>
      </c>
      <c r="G131" t="e">
        <f>IF(COUNTIF(I131:K131, "3C Protease")=0,  INDEX('1. Enter experiment details'!$K$5:$K$15, MATCH($C131, '1. Enter experiment details'!$F$5:$F$15)), INDEX('1. Enter experiment details'!$L$5:$L$15, MATCH($C131, '1. Enter experiment details'!$F$5:$F$15)))</f>
        <v>#N/A</v>
      </c>
      <c r="H131" t="str">
        <f>IF($A$63='3. Paste report.csv here'!$A$62, $E131*$G131/1000, " ")</f>
        <v xml:space="preserve"> </v>
      </c>
      <c r="I131" s="1" t="str">
        <f>IF($A$63='3. Paste report.csv here'!$A$62, VLOOKUP($D131, '1. Enter experiment details'!$M$5:$P$12, 2, FALSE), " ")</f>
        <v xml:space="preserve"> </v>
      </c>
      <c r="J131" s="1" t="str">
        <f>IF($A$63='3. Paste report.csv here'!$A$62, VLOOKUP($D131, '1. Enter experiment details'!$M$5:$P$12, 3, FALSE), " ")</f>
        <v xml:space="preserve"> </v>
      </c>
      <c r="K131" s="1" t="str">
        <f>IF($A$63='3. Paste report.csv here'!$A$62, VLOOKUP($D131, '1. Enter experiment details'!$M$5:$P$12, 4, FALSE), " ")</f>
        <v xml:space="preserve"> </v>
      </c>
      <c r="L131" t="str">
        <f>IF($A$63='3. Paste report.csv here'!$A$62, VLOOKUP($D131, '1. Enter experiment details'!$M$5:$Q$12, 5, FALSE), " ")</f>
        <v xml:space="preserve"> </v>
      </c>
      <c r="M131" s="1"/>
      <c r="N131" s="1"/>
    </row>
    <row r="132" spans="1:14" x14ac:dyDescent="0.25">
      <c r="A132" t="str">
        <f>IF($A$63='3. Paste report.csv here'!$A$62, '3. Paste report.csv here'!A131, " ")</f>
        <v xml:space="preserve"> </v>
      </c>
      <c r="B132" s="1" t="str">
        <f>IF($A$63='3. Paste report.csv here'!$A$62, INDEX('1. Enter experiment details'!$J$5:$J$15, MATCH($C132, '1. Enter experiment details'!$F$5:$F$15)), " ")</f>
        <v xml:space="preserve"> </v>
      </c>
      <c r="C132" t="str">
        <f>IF($A$63='3. Paste report.csv here'!$A$62, '3. Paste report.csv here'!B131, " ")</f>
        <v xml:space="preserve"> </v>
      </c>
      <c r="D132" t="str">
        <f>IF($A$63='3. Paste report.csv here'!$A$62, '3. Paste report.csv here'!C131, " ")</f>
        <v xml:space="preserve"> </v>
      </c>
      <c r="E132" t="str">
        <f>IF($A$63='3. Paste report.csv here'!$A$62, '3. Paste report.csv here'!D131, " ")</f>
        <v xml:space="preserve"> </v>
      </c>
      <c r="F132" t="str">
        <f>IF($A$63='3. Paste report.csv here'!$A$62, '3. Paste report.csv here'!E131, " ")</f>
        <v xml:space="preserve"> </v>
      </c>
      <c r="G132" t="e">
        <f>IF(COUNTIF(I132:K132, "3C Protease")=0,  INDEX('1. Enter experiment details'!$K$5:$K$15, MATCH($C132, '1. Enter experiment details'!$F$5:$F$15)), INDEX('1. Enter experiment details'!$L$5:$L$15, MATCH($C132, '1. Enter experiment details'!$F$5:$F$15)))</f>
        <v>#N/A</v>
      </c>
      <c r="H132" t="str">
        <f>IF($A$63='3. Paste report.csv here'!$A$62, $E132*$G132/1000, " ")</f>
        <v xml:space="preserve"> </v>
      </c>
      <c r="I132" s="1" t="str">
        <f>IF($A$63='3. Paste report.csv here'!$A$62, VLOOKUP($D132, '1. Enter experiment details'!$M$5:$P$12, 2, FALSE), " ")</f>
        <v xml:space="preserve"> </v>
      </c>
      <c r="J132" s="1" t="str">
        <f>IF($A$63='3. Paste report.csv here'!$A$62, VLOOKUP($D132, '1. Enter experiment details'!$M$5:$P$12, 3, FALSE), " ")</f>
        <v xml:space="preserve"> </v>
      </c>
      <c r="K132" s="1" t="str">
        <f>IF($A$63='3. Paste report.csv here'!$A$62, VLOOKUP($D132, '1. Enter experiment details'!$M$5:$P$12, 4, FALSE), " ")</f>
        <v xml:space="preserve"> </v>
      </c>
      <c r="L132" t="str">
        <f>IF($A$63='3. Paste report.csv here'!$A$62, VLOOKUP($D132, '1. Enter experiment details'!$M$5:$Q$12, 5, FALSE), " ")</f>
        <v xml:space="preserve"> </v>
      </c>
      <c r="M132" s="1"/>
      <c r="N132" s="1"/>
    </row>
    <row r="133" spans="1:14" x14ac:dyDescent="0.25">
      <c r="A133" t="str">
        <f>IF($A$63='3. Paste report.csv here'!$A$62, '3. Paste report.csv here'!A132, " ")</f>
        <v xml:space="preserve"> </v>
      </c>
      <c r="B133" s="1" t="str">
        <f>IF($A$63='3. Paste report.csv here'!$A$62, INDEX('1. Enter experiment details'!$J$5:$J$15, MATCH($C133, '1. Enter experiment details'!$F$5:$F$15)), " ")</f>
        <v xml:space="preserve"> </v>
      </c>
      <c r="C133" t="str">
        <f>IF($A$63='3. Paste report.csv here'!$A$62, '3. Paste report.csv here'!B132, " ")</f>
        <v xml:space="preserve"> </v>
      </c>
      <c r="D133" t="str">
        <f>IF($A$63='3. Paste report.csv here'!$A$62, '3. Paste report.csv here'!C132, " ")</f>
        <v xml:space="preserve"> </v>
      </c>
      <c r="E133" t="str">
        <f>IF($A$63='3. Paste report.csv here'!$A$62, '3. Paste report.csv here'!D132, " ")</f>
        <v xml:space="preserve"> </v>
      </c>
      <c r="F133" t="str">
        <f>IF($A$63='3. Paste report.csv here'!$A$62, '3. Paste report.csv here'!E132, " ")</f>
        <v xml:space="preserve"> </v>
      </c>
      <c r="G133" t="e">
        <f>IF(COUNTIF(I133:K133, "3C Protease")=0,  INDEX('1. Enter experiment details'!$K$5:$K$15, MATCH($C133, '1. Enter experiment details'!$F$5:$F$15)), INDEX('1. Enter experiment details'!$L$5:$L$15, MATCH($C133, '1. Enter experiment details'!$F$5:$F$15)))</f>
        <v>#N/A</v>
      </c>
      <c r="H133" t="str">
        <f>IF($A$63='3. Paste report.csv here'!$A$62, $E133*$G133/1000, " ")</f>
        <v xml:space="preserve"> </v>
      </c>
      <c r="I133" s="1" t="str">
        <f>IF($A$63='3. Paste report.csv here'!$A$62, VLOOKUP($D133, '1. Enter experiment details'!$M$5:$P$12, 2, FALSE), " ")</f>
        <v xml:space="preserve"> </v>
      </c>
      <c r="J133" s="1" t="str">
        <f>IF($A$63='3. Paste report.csv here'!$A$62, VLOOKUP($D133, '1. Enter experiment details'!$M$5:$P$12, 3, FALSE), " ")</f>
        <v xml:space="preserve"> </v>
      </c>
      <c r="K133" s="1" t="str">
        <f>IF($A$63='3. Paste report.csv here'!$A$62, VLOOKUP($D133, '1. Enter experiment details'!$M$5:$P$12, 4, FALSE), " ")</f>
        <v xml:space="preserve"> </v>
      </c>
      <c r="L133" t="str">
        <f>IF($A$63='3. Paste report.csv here'!$A$62, VLOOKUP($D133, '1. Enter experiment details'!$M$5:$Q$12, 5, FALSE), " ")</f>
        <v xml:space="preserve"> </v>
      </c>
      <c r="M133" s="1"/>
      <c r="N133" s="1"/>
    </row>
    <row r="134" spans="1:14" x14ac:dyDescent="0.25">
      <c r="A134" t="str">
        <f>IF($A$63='3. Paste report.csv here'!$A$62, '3. Paste report.csv here'!A133, " ")</f>
        <v xml:space="preserve"> </v>
      </c>
      <c r="B134" s="1" t="str">
        <f>IF($A$63='3. Paste report.csv here'!$A$62, INDEX('1. Enter experiment details'!$J$5:$J$15, MATCH($C134, '1. Enter experiment details'!$F$5:$F$15)), " ")</f>
        <v xml:space="preserve"> </v>
      </c>
      <c r="C134" t="str">
        <f>IF($A$63='3. Paste report.csv here'!$A$62, '3. Paste report.csv here'!B133, " ")</f>
        <v xml:space="preserve"> </v>
      </c>
      <c r="D134" t="str">
        <f>IF($A$63='3. Paste report.csv here'!$A$62, '3. Paste report.csv here'!C133, " ")</f>
        <v xml:space="preserve"> </v>
      </c>
      <c r="E134" t="str">
        <f>IF($A$63='3. Paste report.csv here'!$A$62, '3. Paste report.csv here'!D133, " ")</f>
        <v xml:space="preserve"> </v>
      </c>
      <c r="F134" t="str">
        <f>IF($A$63='3. Paste report.csv here'!$A$62, '3. Paste report.csv here'!E133, " ")</f>
        <v xml:space="preserve"> </v>
      </c>
      <c r="G134" t="e">
        <f>IF(COUNTIF(I134:K134, "3C Protease")=0,  INDEX('1. Enter experiment details'!$K$5:$K$15, MATCH($C134, '1. Enter experiment details'!$F$5:$F$15)), INDEX('1. Enter experiment details'!$L$5:$L$15, MATCH($C134, '1. Enter experiment details'!$F$5:$F$15)))</f>
        <v>#N/A</v>
      </c>
      <c r="H134" t="str">
        <f>IF($A$63='3. Paste report.csv here'!$A$62, $E134*$G134/1000, " ")</f>
        <v xml:space="preserve"> </v>
      </c>
      <c r="I134" s="1" t="str">
        <f>IF($A$63='3. Paste report.csv here'!$A$62, VLOOKUP($D134, '1. Enter experiment details'!$M$5:$P$12, 2, FALSE), " ")</f>
        <v xml:space="preserve"> </v>
      </c>
      <c r="J134" s="1" t="str">
        <f>IF($A$63='3. Paste report.csv here'!$A$62, VLOOKUP($D134, '1. Enter experiment details'!$M$5:$P$12, 3, FALSE), " ")</f>
        <v xml:space="preserve"> </v>
      </c>
      <c r="K134" s="1" t="str">
        <f>IF($A$63='3. Paste report.csv here'!$A$62, VLOOKUP($D134, '1. Enter experiment details'!$M$5:$P$12, 4, FALSE), " ")</f>
        <v xml:space="preserve"> </v>
      </c>
      <c r="L134" t="str">
        <f>IF($A$63='3. Paste report.csv here'!$A$62, VLOOKUP($D134, '1. Enter experiment details'!$M$5:$Q$12, 5, FALSE), " ")</f>
        <v xml:space="preserve"> </v>
      </c>
      <c r="M134" s="1"/>
      <c r="N134" s="1"/>
    </row>
    <row r="135" spans="1:14" x14ac:dyDescent="0.25">
      <c r="A135" t="str">
        <f>IF($A$63='3. Paste report.csv here'!$A$62, '3. Paste report.csv here'!A134, " ")</f>
        <v xml:space="preserve"> </v>
      </c>
      <c r="B135" s="1" t="str">
        <f>IF($A$63='3. Paste report.csv here'!$A$62, INDEX('1. Enter experiment details'!$J$5:$J$15, MATCH($C135, '1. Enter experiment details'!$F$5:$F$15)), " ")</f>
        <v xml:space="preserve"> </v>
      </c>
      <c r="C135" t="str">
        <f>IF($A$63='3. Paste report.csv here'!$A$62, '3. Paste report.csv here'!B134, " ")</f>
        <v xml:space="preserve"> </v>
      </c>
      <c r="D135" t="str">
        <f>IF($A$63='3. Paste report.csv here'!$A$62, '3. Paste report.csv here'!C134, " ")</f>
        <v xml:space="preserve"> </v>
      </c>
      <c r="E135" t="str">
        <f>IF($A$63='3. Paste report.csv here'!$A$62, '3. Paste report.csv here'!D134, " ")</f>
        <v xml:space="preserve"> </v>
      </c>
      <c r="F135" t="str">
        <f>IF($A$63='3. Paste report.csv here'!$A$62, '3. Paste report.csv here'!E134, " ")</f>
        <v xml:space="preserve"> </v>
      </c>
      <c r="G135" t="e">
        <f>IF(COUNTIF(I135:K135, "3C Protease")=0,  INDEX('1. Enter experiment details'!$K$5:$K$15, MATCH($C135, '1. Enter experiment details'!$F$5:$F$15)), INDEX('1. Enter experiment details'!$L$5:$L$15, MATCH($C135, '1. Enter experiment details'!$F$5:$F$15)))</f>
        <v>#N/A</v>
      </c>
      <c r="H135" t="str">
        <f>IF($A$63='3. Paste report.csv here'!$A$62, $E135*$G135/1000, " ")</f>
        <v xml:space="preserve"> </v>
      </c>
      <c r="I135" s="1" t="str">
        <f>IF($A$63='3. Paste report.csv here'!$A$62, VLOOKUP($D135, '1. Enter experiment details'!$M$5:$P$12, 2, FALSE), " ")</f>
        <v xml:space="preserve"> </v>
      </c>
      <c r="J135" s="1" t="str">
        <f>IF($A$63='3. Paste report.csv here'!$A$62, VLOOKUP($D135, '1. Enter experiment details'!$M$5:$P$12, 3, FALSE), " ")</f>
        <v xml:space="preserve"> </v>
      </c>
      <c r="K135" s="1" t="str">
        <f>IF($A$63='3. Paste report.csv here'!$A$62, VLOOKUP($D135, '1. Enter experiment details'!$M$5:$P$12, 4, FALSE), " ")</f>
        <v xml:space="preserve"> </v>
      </c>
      <c r="L135" t="str">
        <f>IF($A$63='3. Paste report.csv here'!$A$62, VLOOKUP($D135, '1. Enter experiment details'!$M$5:$Q$12, 5, FALSE), " ")</f>
        <v xml:space="preserve"> </v>
      </c>
      <c r="M135" s="1"/>
      <c r="N135" s="1"/>
    </row>
    <row r="136" spans="1:14" x14ac:dyDescent="0.25">
      <c r="A136" t="str">
        <f>IF($A$63='3. Paste report.csv here'!$A$62, '3. Paste report.csv here'!A135, " ")</f>
        <v xml:space="preserve"> </v>
      </c>
      <c r="B136" s="1" t="str">
        <f>IF($A$63='3. Paste report.csv here'!$A$62, INDEX('1. Enter experiment details'!$J$5:$J$15, MATCH($C136, '1. Enter experiment details'!$F$5:$F$15)), " ")</f>
        <v xml:space="preserve"> </v>
      </c>
      <c r="C136" t="str">
        <f>IF($A$63='3. Paste report.csv here'!$A$62, '3. Paste report.csv here'!B135, " ")</f>
        <v xml:space="preserve"> </v>
      </c>
      <c r="D136" t="str">
        <f>IF($A$63='3. Paste report.csv here'!$A$62, '3. Paste report.csv here'!C135, " ")</f>
        <v xml:space="preserve"> </v>
      </c>
      <c r="E136" t="str">
        <f>IF($A$63='3. Paste report.csv here'!$A$62, '3. Paste report.csv here'!D135, " ")</f>
        <v xml:space="preserve"> </v>
      </c>
      <c r="F136" t="str">
        <f>IF($A$63='3. Paste report.csv here'!$A$62, '3. Paste report.csv here'!E135, " ")</f>
        <v xml:space="preserve"> </v>
      </c>
      <c r="G136" t="e">
        <f>IF(COUNTIF(I136:K136, "3C Protease")=0,  INDEX('1. Enter experiment details'!$K$5:$K$15, MATCH($C136, '1. Enter experiment details'!$F$5:$F$15)), INDEX('1. Enter experiment details'!$L$5:$L$15, MATCH($C136, '1. Enter experiment details'!$F$5:$F$15)))</f>
        <v>#N/A</v>
      </c>
      <c r="H136" t="str">
        <f>IF($A$63='3. Paste report.csv here'!$A$62, $E136*$G136/1000, " ")</f>
        <v xml:space="preserve"> </v>
      </c>
      <c r="I136" s="1" t="str">
        <f>IF($A$63='3. Paste report.csv here'!$A$62, VLOOKUP($D136, '1. Enter experiment details'!$M$5:$P$12, 2, FALSE), " ")</f>
        <v xml:space="preserve"> </v>
      </c>
      <c r="J136" s="1" t="str">
        <f>IF($A$63='3. Paste report.csv here'!$A$62, VLOOKUP($D136, '1. Enter experiment details'!$M$5:$P$12, 3, FALSE), " ")</f>
        <v xml:space="preserve"> </v>
      </c>
      <c r="K136" s="1" t="str">
        <f>IF($A$63='3. Paste report.csv here'!$A$62, VLOOKUP($D136, '1. Enter experiment details'!$M$5:$P$12, 4, FALSE), " ")</f>
        <v xml:space="preserve"> </v>
      </c>
      <c r="L136" t="str">
        <f>IF($A$63='3. Paste report.csv here'!$A$62, VLOOKUP($D136, '1. Enter experiment details'!$M$5:$Q$12, 5, FALSE), " ")</f>
        <v xml:space="preserve"> </v>
      </c>
      <c r="M136" s="1"/>
      <c r="N136" s="1"/>
    </row>
    <row r="137" spans="1:14" x14ac:dyDescent="0.25">
      <c r="A137" t="str">
        <f>IF($A$63='3. Paste report.csv here'!$A$62, '3. Paste report.csv here'!A136, " ")</f>
        <v xml:space="preserve"> </v>
      </c>
      <c r="B137" s="1" t="str">
        <f>IF($A$63='3. Paste report.csv here'!$A$62, INDEX('1. Enter experiment details'!$J$5:$J$15, MATCH($C137, '1. Enter experiment details'!$F$5:$F$15)), " ")</f>
        <v xml:space="preserve"> </v>
      </c>
      <c r="C137" t="str">
        <f>IF($A$63='3. Paste report.csv here'!$A$62, '3. Paste report.csv here'!B136, " ")</f>
        <v xml:space="preserve"> </v>
      </c>
      <c r="D137" t="str">
        <f>IF($A$63='3. Paste report.csv here'!$A$62, '3. Paste report.csv here'!C136, " ")</f>
        <v xml:space="preserve"> </v>
      </c>
      <c r="E137" t="str">
        <f>IF($A$63='3. Paste report.csv here'!$A$62, '3. Paste report.csv here'!D136, " ")</f>
        <v xml:space="preserve"> </v>
      </c>
      <c r="F137" t="str">
        <f>IF($A$63='3. Paste report.csv here'!$A$62, '3. Paste report.csv here'!E136, " ")</f>
        <v xml:space="preserve"> </v>
      </c>
      <c r="G137" t="e">
        <f>IF(COUNTIF(I137:K137, "3C Protease")=0,  INDEX('1. Enter experiment details'!$K$5:$K$15, MATCH($C137, '1. Enter experiment details'!$F$5:$F$15)), INDEX('1. Enter experiment details'!$L$5:$L$15, MATCH($C137, '1. Enter experiment details'!$F$5:$F$15)))</f>
        <v>#N/A</v>
      </c>
      <c r="H137" t="str">
        <f>IF($A$63='3. Paste report.csv here'!$A$62, $E137*$G137/1000, " ")</f>
        <v xml:space="preserve"> </v>
      </c>
      <c r="I137" s="1" t="str">
        <f>IF($A$63='3. Paste report.csv here'!$A$62, VLOOKUP($D137, '1. Enter experiment details'!$M$5:$P$12, 2, FALSE), " ")</f>
        <v xml:space="preserve"> </v>
      </c>
      <c r="J137" s="1" t="str">
        <f>IF($A$63='3. Paste report.csv here'!$A$62, VLOOKUP($D137, '1. Enter experiment details'!$M$5:$P$12, 3, FALSE), " ")</f>
        <v xml:space="preserve"> </v>
      </c>
      <c r="K137" s="1" t="str">
        <f>IF($A$63='3. Paste report.csv here'!$A$62, VLOOKUP($D137, '1. Enter experiment details'!$M$5:$P$12, 4, FALSE), " ")</f>
        <v xml:space="preserve"> </v>
      </c>
      <c r="L137" t="str">
        <f>IF($A$63='3. Paste report.csv here'!$A$62, VLOOKUP($D137, '1. Enter experiment details'!$M$5:$Q$12, 5, FALSE), " ")</f>
        <v xml:space="preserve"> </v>
      </c>
      <c r="M137" s="1"/>
      <c r="N137" s="1"/>
    </row>
    <row r="138" spans="1:14" x14ac:dyDescent="0.25">
      <c r="A138" t="str">
        <f>IF($A$63='3. Paste report.csv here'!$A$62, '3. Paste report.csv here'!A137, " ")</f>
        <v xml:space="preserve"> </v>
      </c>
      <c r="B138" s="1" t="str">
        <f>IF($A$63='3. Paste report.csv here'!$A$62, INDEX('1. Enter experiment details'!$J$5:$J$15, MATCH($C138, '1. Enter experiment details'!$F$5:$F$15)), " ")</f>
        <v xml:space="preserve"> </v>
      </c>
      <c r="C138" t="str">
        <f>IF($A$63='3. Paste report.csv here'!$A$62, '3. Paste report.csv here'!B137, " ")</f>
        <v xml:space="preserve"> </v>
      </c>
      <c r="D138" t="str">
        <f>IF($A$63='3. Paste report.csv here'!$A$62, '3. Paste report.csv here'!C137, " ")</f>
        <v xml:space="preserve"> </v>
      </c>
      <c r="E138" t="str">
        <f>IF($A$63='3. Paste report.csv here'!$A$62, '3. Paste report.csv here'!D137, " ")</f>
        <v xml:space="preserve"> </v>
      </c>
      <c r="F138" t="str">
        <f>IF($A$63='3. Paste report.csv here'!$A$62, '3. Paste report.csv here'!E137, " ")</f>
        <v xml:space="preserve"> </v>
      </c>
      <c r="G138" t="e">
        <f>IF(COUNTIF(I138:K138, "3C Protease")=0,  INDEX('1. Enter experiment details'!$K$5:$K$15, MATCH($C138, '1. Enter experiment details'!$F$5:$F$15)), INDEX('1. Enter experiment details'!$L$5:$L$15, MATCH($C138, '1. Enter experiment details'!$F$5:$F$15)))</f>
        <v>#N/A</v>
      </c>
      <c r="H138" t="str">
        <f>IF($A$63='3. Paste report.csv here'!$A$62, $E138*$G138/1000, " ")</f>
        <v xml:space="preserve"> </v>
      </c>
      <c r="I138" s="1" t="str">
        <f>IF($A$63='3. Paste report.csv here'!$A$62, VLOOKUP($D138, '1. Enter experiment details'!$M$5:$P$12, 2, FALSE), " ")</f>
        <v xml:space="preserve"> </v>
      </c>
      <c r="J138" s="1" t="str">
        <f>IF($A$63='3. Paste report.csv here'!$A$62, VLOOKUP($D138, '1. Enter experiment details'!$M$5:$P$12, 3, FALSE), " ")</f>
        <v xml:space="preserve"> </v>
      </c>
      <c r="K138" s="1" t="str">
        <f>IF($A$63='3. Paste report.csv here'!$A$62, VLOOKUP($D138, '1. Enter experiment details'!$M$5:$P$12, 4, FALSE), " ")</f>
        <v xml:space="preserve"> </v>
      </c>
      <c r="L138" t="str">
        <f>IF($A$63='3. Paste report.csv here'!$A$62, VLOOKUP($D138, '1. Enter experiment details'!$M$5:$Q$12, 5, FALSE), " ")</f>
        <v xml:space="preserve"> </v>
      </c>
      <c r="M138" s="1"/>
      <c r="N138" s="1"/>
    </row>
    <row r="139" spans="1:14" x14ac:dyDescent="0.25">
      <c r="A139" t="str">
        <f>IF($A$63='3. Paste report.csv here'!$A$62, '3. Paste report.csv here'!A138, " ")</f>
        <v xml:space="preserve"> </v>
      </c>
      <c r="B139" s="1" t="str">
        <f>IF($A$63='3. Paste report.csv here'!$A$62, INDEX('1. Enter experiment details'!$J$5:$J$15, MATCH($C139, '1. Enter experiment details'!$F$5:$F$15)), " ")</f>
        <v xml:space="preserve"> </v>
      </c>
      <c r="C139" t="str">
        <f>IF($A$63='3. Paste report.csv here'!$A$62, '3. Paste report.csv here'!B138, " ")</f>
        <v xml:space="preserve"> </v>
      </c>
      <c r="D139" t="str">
        <f>IF($A$63='3. Paste report.csv here'!$A$62, '3. Paste report.csv here'!C138, " ")</f>
        <v xml:space="preserve"> </v>
      </c>
      <c r="E139" t="str">
        <f>IF($A$63='3. Paste report.csv here'!$A$62, '3. Paste report.csv here'!D138, " ")</f>
        <v xml:space="preserve"> </v>
      </c>
      <c r="F139" t="str">
        <f>IF($A$63='3. Paste report.csv here'!$A$62, '3. Paste report.csv here'!E138, " ")</f>
        <v xml:space="preserve"> </v>
      </c>
      <c r="G139" t="e">
        <f>IF(COUNTIF(I139:K139, "3C Protease")=0,  INDEX('1. Enter experiment details'!$K$5:$K$15, MATCH($C139, '1. Enter experiment details'!$F$5:$F$15)), INDEX('1. Enter experiment details'!$L$5:$L$15, MATCH($C139, '1. Enter experiment details'!$F$5:$F$15)))</f>
        <v>#N/A</v>
      </c>
      <c r="H139" t="str">
        <f>IF($A$63='3. Paste report.csv here'!$A$62, $E139*$G139/1000, " ")</f>
        <v xml:space="preserve"> </v>
      </c>
      <c r="I139" s="1" t="str">
        <f>IF($A$63='3. Paste report.csv here'!$A$62, VLOOKUP($D139, '1. Enter experiment details'!$M$5:$P$12, 2, FALSE), " ")</f>
        <v xml:space="preserve"> </v>
      </c>
      <c r="J139" s="1" t="str">
        <f>IF($A$63='3. Paste report.csv here'!$A$62, VLOOKUP($D139, '1. Enter experiment details'!$M$5:$P$12, 3, FALSE), " ")</f>
        <v xml:space="preserve"> </v>
      </c>
      <c r="K139" s="1" t="str">
        <f>IF($A$63='3. Paste report.csv here'!$A$62, VLOOKUP($D139, '1. Enter experiment details'!$M$5:$P$12, 4, FALSE), " ")</f>
        <v xml:space="preserve"> </v>
      </c>
      <c r="L139" t="str">
        <f>IF($A$63='3. Paste report.csv here'!$A$62, VLOOKUP($D139, '1. Enter experiment details'!$M$5:$Q$12, 5, FALSE), " ")</f>
        <v xml:space="preserve"> </v>
      </c>
      <c r="M139" s="1"/>
      <c r="N139" s="1"/>
    </row>
    <row r="140" spans="1:14" x14ac:dyDescent="0.25">
      <c r="A140" t="str">
        <f>IF($A$63='3. Paste report.csv here'!$A$62, '3. Paste report.csv here'!A139, " ")</f>
        <v xml:space="preserve"> </v>
      </c>
      <c r="B140" s="1" t="str">
        <f>IF($A$63='3. Paste report.csv here'!$A$62, INDEX('1. Enter experiment details'!$J$5:$J$15, MATCH($C140, '1. Enter experiment details'!$F$5:$F$15)), " ")</f>
        <v xml:space="preserve"> </v>
      </c>
      <c r="C140" t="str">
        <f>IF($A$63='3. Paste report.csv here'!$A$62, '3. Paste report.csv here'!B139, " ")</f>
        <v xml:space="preserve"> </v>
      </c>
      <c r="D140" t="str">
        <f>IF($A$63='3. Paste report.csv here'!$A$62, '3. Paste report.csv here'!C139, " ")</f>
        <v xml:space="preserve"> </v>
      </c>
      <c r="E140" t="str">
        <f>IF($A$63='3. Paste report.csv here'!$A$62, '3. Paste report.csv here'!D139, " ")</f>
        <v xml:space="preserve"> </v>
      </c>
      <c r="F140" t="str">
        <f>IF($A$63='3. Paste report.csv here'!$A$62, '3. Paste report.csv here'!E139, " ")</f>
        <v xml:space="preserve"> </v>
      </c>
      <c r="G140" t="e">
        <f>IF(COUNTIF(I140:K140, "3C Protease")=0,  INDEX('1. Enter experiment details'!$K$5:$K$15, MATCH($C140, '1. Enter experiment details'!$F$5:$F$15)), INDEX('1. Enter experiment details'!$L$5:$L$15, MATCH($C140, '1. Enter experiment details'!$F$5:$F$15)))</f>
        <v>#N/A</v>
      </c>
      <c r="H140" t="str">
        <f>IF($A$63='3. Paste report.csv here'!$A$62, $E140*$G140/1000, " ")</f>
        <v xml:space="preserve"> </v>
      </c>
      <c r="I140" s="1" t="str">
        <f>IF($A$63='3. Paste report.csv here'!$A$62, VLOOKUP($D140, '1. Enter experiment details'!$M$5:$P$12, 2, FALSE), " ")</f>
        <v xml:space="preserve"> </v>
      </c>
      <c r="J140" s="1" t="str">
        <f>IF($A$63='3. Paste report.csv here'!$A$62, VLOOKUP($D140, '1. Enter experiment details'!$M$5:$P$12, 3, FALSE), " ")</f>
        <v xml:space="preserve"> </v>
      </c>
      <c r="K140" s="1" t="str">
        <f>IF($A$63='3. Paste report.csv here'!$A$62, VLOOKUP($D140, '1. Enter experiment details'!$M$5:$P$12, 4, FALSE), " ")</f>
        <v xml:space="preserve"> </v>
      </c>
      <c r="L140" t="str">
        <f>IF($A$63='3. Paste report.csv here'!$A$62, VLOOKUP($D140, '1. Enter experiment details'!$M$5:$Q$12, 5, FALSE), " ")</f>
        <v xml:space="preserve"> </v>
      </c>
      <c r="M140" s="1"/>
      <c r="N140" s="1"/>
    </row>
    <row r="141" spans="1:14" x14ac:dyDescent="0.25">
      <c r="A141" t="str">
        <f>IF($A$63='3. Paste report.csv here'!$A$62, '3. Paste report.csv here'!A140, " ")</f>
        <v xml:space="preserve"> </v>
      </c>
      <c r="B141" s="1" t="str">
        <f>IF($A$63='3. Paste report.csv here'!$A$62, INDEX('1. Enter experiment details'!$J$5:$J$15, MATCH($C141, '1. Enter experiment details'!$F$5:$F$15)), " ")</f>
        <v xml:space="preserve"> </v>
      </c>
      <c r="C141" t="str">
        <f>IF($A$63='3. Paste report.csv here'!$A$62, '3. Paste report.csv here'!B140, " ")</f>
        <v xml:space="preserve"> </v>
      </c>
      <c r="D141" t="str">
        <f>IF($A$63='3. Paste report.csv here'!$A$62, '3. Paste report.csv here'!C140, " ")</f>
        <v xml:space="preserve"> </v>
      </c>
      <c r="E141" t="str">
        <f>IF($A$63='3. Paste report.csv here'!$A$62, '3. Paste report.csv here'!D140, " ")</f>
        <v xml:space="preserve"> </v>
      </c>
      <c r="F141" t="str">
        <f>IF($A$63='3. Paste report.csv here'!$A$62, '3. Paste report.csv here'!E140, " ")</f>
        <v xml:space="preserve"> </v>
      </c>
      <c r="G141" t="e">
        <f>IF(COUNTIF(I141:K141, "3C Protease")=0,  INDEX('1. Enter experiment details'!$K$5:$K$15, MATCH($C141, '1. Enter experiment details'!$F$5:$F$15)), INDEX('1. Enter experiment details'!$L$5:$L$15, MATCH($C141, '1. Enter experiment details'!$F$5:$F$15)))</f>
        <v>#N/A</v>
      </c>
      <c r="H141" t="str">
        <f>IF($A$63='3. Paste report.csv here'!$A$62, $E141*$G141/1000, " ")</f>
        <v xml:space="preserve"> </v>
      </c>
      <c r="I141" s="1" t="str">
        <f>IF($A$63='3. Paste report.csv here'!$A$62, VLOOKUP($D141, '1. Enter experiment details'!$M$5:$P$12, 2, FALSE), " ")</f>
        <v xml:space="preserve"> </v>
      </c>
      <c r="J141" s="1" t="str">
        <f>IF($A$63='3. Paste report.csv here'!$A$62, VLOOKUP($D141, '1. Enter experiment details'!$M$5:$P$12, 3, FALSE), " ")</f>
        <v xml:space="preserve"> </v>
      </c>
      <c r="K141" s="1" t="str">
        <f>IF($A$63='3. Paste report.csv here'!$A$62, VLOOKUP($D141, '1. Enter experiment details'!$M$5:$P$12, 4, FALSE), " ")</f>
        <v xml:space="preserve"> </v>
      </c>
      <c r="L141" t="str">
        <f>IF($A$63='3. Paste report.csv here'!$A$62, VLOOKUP($D141, '1. Enter experiment details'!$M$5:$Q$12, 5, FALSE), " ")</f>
        <v xml:space="preserve"> </v>
      </c>
      <c r="M141" s="1"/>
      <c r="N141" s="1"/>
    </row>
    <row r="142" spans="1:14" x14ac:dyDescent="0.25">
      <c r="A142" t="str">
        <f>IF($A$63='3. Paste report.csv here'!$A$62, '3. Paste report.csv here'!A141, " ")</f>
        <v xml:space="preserve"> </v>
      </c>
      <c r="B142" s="1" t="str">
        <f>IF($A$63='3. Paste report.csv here'!$A$62, INDEX('1. Enter experiment details'!$J$5:$J$15, MATCH($C142, '1. Enter experiment details'!$F$5:$F$15)), " ")</f>
        <v xml:space="preserve"> </v>
      </c>
      <c r="C142" t="str">
        <f>IF($A$63='3. Paste report.csv here'!$A$62, '3. Paste report.csv here'!B141, " ")</f>
        <v xml:space="preserve"> </v>
      </c>
      <c r="D142" t="str">
        <f>IF($A$63='3. Paste report.csv here'!$A$62, '3. Paste report.csv here'!C141, " ")</f>
        <v xml:space="preserve"> </v>
      </c>
      <c r="E142" t="str">
        <f>IF($A$63='3. Paste report.csv here'!$A$62, '3. Paste report.csv here'!D141, " ")</f>
        <v xml:space="preserve"> </v>
      </c>
      <c r="F142" t="str">
        <f>IF($A$63='3. Paste report.csv here'!$A$62, '3. Paste report.csv here'!E141, " ")</f>
        <v xml:space="preserve"> </v>
      </c>
      <c r="G142" t="e">
        <f>IF(COUNTIF(I142:K142, "3C Protease")=0,  INDEX('1. Enter experiment details'!$K$5:$K$15, MATCH($C142, '1. Enter experiment details'!$F$5:$F$15)), INDEX('1. Enter experiment details'!$L$5:$L$15, MATCH($C142, '1. Enter experiment details'!$F$5:$F$15)))</f>
        <v>#N/A</v>
      </c>
      <c r="H142" t="str">
        <f>IF($A$63='3. Paste report.csv here'!$A$62, $E142*$G142/1000, " ")</f>
        <v xml:space="preserve"> </v>
      </c>
      <c r="I142" s="1" t="str">
        <f>IF($A$63='3. Paste report.csv here'!$A$62, VLOOKUP($D142, '1. Enter experiment details'!$M$5:$P$12, 2, FALSE), " ")</f>
        <v xml:space="preserve"> </v>
      </c>
      <c r="J142" s="1" t="str">
        <f>IF($A$63='3. Paste report.csv here'!$A$62, VLOOKUP($D142, '1. Enter experiment details'!$M$5:$P$12, 3, FALSE), " ")</f>
        <v xml:space="preserve"> </v>
      </c>
      <c r="K142" s="1" t="str">
        <f>IF($A$63='3. Paste report.csv here'!$A$62, VLOOKUP($D142, '1. Enter experiment details'!$M$5:$P$12, 4, FALSE), " ")</f>
        <v xml:space="preserve"> </v>
      </c>
      <c r="L142" t="str">
        <f>IF($A$63='3. Paste report.csv here'!$A$62, VLOOKUP($D142, '1. Enter experiment details'!$M$5:$Q$12, 5, FALSE), " ")</f>
        <v xml:space="preserve"> </v>
      </c>
      <c r="M142" s="1"/>
      <c r="N142" s="1"/>
    </row>
    <row r="143" spans="1:14" x14ac:dyDescent="0.25">
      <c r="A143" t="str">
        <f>IF($A$63='3. Paste report.csv here'!$A$62, '3. Paste report.csv here'!A142, " ")</f>
        <v xml:space="preserve"> </v>
      </c>
      <c r="B143" s="1" t="str">
        <f>IF($A$63='3. Paste report.csv here'!$A$62, INDEX('1. Enter experiment details'!$J$5:$J$15, MATCH($C143, '1. Enter experiment details'!$F$5:$F$15)), " ")</f>
        <v xml:space="preserve"> </v>
      </c>
      <c r="C143" t="str">
        <f>IF($A$63='3. Paste report.csv here'!$A$62, '3. Paste report.csv here'!B142, " ")</f>
        <v xml:space="preserve"> </v>
      </c>
      <c r="D143" t="str">
        <f>IF($A$63='3. Paste report.csv here'!$A$62, '3. Paste report.csv here'!C142, " ")</f>
        <v xml:space="preserve"> </v>
      </c>
      <c r="E143" t="str">
        <f>IF($A$63='3. Paste report.csv here'!$A$62, '3. Paste report.csv here'!D142, " ")</f>
        <v xml:space="preserve"> </v>
      </c>
      <c r="F143" t="str">
        <f>IF($A$63='3. Paste report.csv here'!$A$62, '3. Paste report.csv here'!E142, " ")</f>
        <v xml:space="preserve"> </v>
      </c>
      <c r="G143" t="e">
        <f>IF(COUNTIF(I143:K143, "3C Protease")=0,  INDEX('1. Enter experiment details'!$K$5:$K$15, MATCH($C143, '1. Enter experiment details'!$F$5:$F$15)), INDEX('1. Enter experiment details'!$L$5:$L$15, MATCH($C143, '1. Enter experiment details'!$F$5:$F$15)))</f>
        <v>#N/A</v>
      </c>
      <c r="H143" t="str">
        <f>IF($A$63='3. Paste report.csv here'!$A$62, $E143*$G143/1000, " ")</f>
        <v xml:space="preserve"> </v>
      </c>
      <c r="I143" s="1" t="str">
        <f>IF($A$63='3. Paste report.csv here'!$A$62, VLOOKUP($D143, '1. Enter experiment details'!$M$5:$P$12, 2, FALSE), " ")</f>
        <v xml:space="preserve"> </v>
      </c>
      <c r="J143" s="1" t="str">
        <f>IF($A$63='3. Paste report.csv here'!$A$62, VLOOKUP($D143, '1. Enter experiment details'!$M$5:$P$12, 3, FALSE), " ")</f>
        <v xml:space="preserve"> </v>
      </c>
      <c r="K143" s="1" t="str">
        <f>IF($A$63='3. Paste report.csv here'!$A$62, VLOOKUP($D143, '1. Enter experiment details'!$M$5:$P$12, 4, FALSE), " ")</f>
        <v xml:space="preserve"> </v>
      </c>
      <c r="L143" t="str">
        <f>IF($A$63='3. Paste report.csv here'!$A$62, VLOOKUP($D143, '1. Enter experiment details'!$M$5:$Q$12, 5, FALSE), " ")</f>
        <v xml:space="preserve"> </v>
      </c>
      <c r="M143" s="1"/>
      <c r="N143" s="1"/>
    </row>
    <row r="144" spans="1:14" x14ac:dyDescent="0.25">
      <c r="A144" t="str">
        <f>IF($A$63='3. Paste report.csv here'!$A$62, '3. Paste report.csv here'!A143, " ")</f>
        <v xml:space="preserve"> </v>
      </c>
      <c r="B144" s="1" t="str">
        <f>IF($A$63='3. Paste report.csv here'!$A$62, INDEX('1. Enter experiment details'!$J$5:$J$15, MATCH($C144, '1. Enter experiment details'!$F$5:$F$15)), " ")</f>
        <v xml:space="preserve"> </v>
      </c>
      <c r="C144" t="str">
        <f>IF($A$63='3. Paste report.csv here'!$A$62, '3. Paste report.csv here'!B143, " ")</f>
        <v xml:space="preserve"> </v>
      </c>
      <c r="D144" t="str">
        <f>IF($A$63='3. Paste report.csv here'!$A$62, '3. Paste report.csv here'!C143, " ")</f>
        <v xml:space="preserve"> </v>
      </c>
      <c r="E144" t="str">
        <f>IF($A$63='3. Paste report.csv here'!$A$62, '3. Paste report.csv here'!D143, " ")</f>
        <v xml:space="preserve"> </v>
      </c>
      <c r="F144" t="str">
        <f>IF($A$63='3. Paste report.csv here'!$A$62, '3. Paste report.csv here'!E143, " ")</f>
        <v xml:space="preserve"> </v>
      </c>
      <c r="G144" t="e">
        <f>IF(COUNTIF(I144:K144, "3C Protease")=0,  INDEX('1. Enter experiment details'!$K$5:$K$15, MATCH($C144, '1. Enter experiment details'!$F$5:$F$15)), INDEX('1. Enter experiment details'!$L$5:$L$15, MATCH($C144, '1. Enter experiment details'!$F$5:$F$15)))</f>
        <v>#N/A</v>
      </c>
      <c r="H144" t="str">
        <f>IF($A$63='3. Paste report.csv here'!$A$62, $E144*$G144/1000, " ")</f>
        <v xml:space="preserve"> </v>
      </c>
      <c r="I144" s="1" t="str">
        <f>IF($A$63='3. Paste report.csv here'!$A$62, VLOOKUP($D144, '1. Enter experiment details'!$M$5:$P$12, 2, FALSE), " ")</f>
        <v xml:space="preserve"> </v>
      </c>
      <c r="J144" s="1" t="str">
        <f>IF($A$63='3. Paste report.csv here'!$A$62, VLOOKUP($D144, '1. Enter experiment details'!$M$5:$P$12, 3, FALSE), " ")</f>
        <v xml:space="preserve"> </v>
      </c>
      <c r="K144" s="1" t="str">
        <f>IF($A$63='3. Paste report.csv here'!$A$62, VLOOKUP($D144, '1. Enter experiment details'!$M$5:$P$12, 4, FALSE), " ")</f>
        <v xml:space="preserve"> </v>
      </c>
      <c r="L144" t="str">
        <f>IF($A$63='3. Paste report.csv here'!$A$62, VLOOKUP($D144, '1. Enter experiment details'!$M$5:$Q$12, 5, FALSE), " ")</f>
        <v xml:space="preserve"> </v>
      </c>
      <c r="M144" s="1"/>
      <c r="N144" s="1"/>
    </row>
    <row r="145" spans="1:14" x14ac:dyDescent="0.25">
      <c r="A145" t="str">
        <f>IF($A$63='3. Paste report.csv here'!$A$62, '3. Paste report.csv here'!A144, " ")</f>
        <v xml:space="preserve"> </v>
      </c>
      <c r="B145" s="1" t="str">
        <f>IF($A$63='3. Paste report.csv here'!$A$62, INDEX('1. Enter experiment details'!$J$5:$J$15, MATCH($C145, '1. Enter experiment details'!$F$5:$F$15)), " ")</f>
        <v xml:space="preserve"> </v>
      </c>
      <c r="C145" t="str">
        <f>IF($A$63='3. Paste report.csv here'!$A$62, '3. Paste report.csv here'!B144, " ")</f>
        <v xml:space="preserve"> </v>
      </c>
      <c r="D145" t="str">
        <f>IF($A$63='3. Paste report.csv here'!$A$62, '3. Paste report.csv here'!C144, " ")</f>
        <v xml:space="preserve"> </v>
      </c>
      <c r="E145" t="str">
        <f>IF($A$63='3. Paste report.csv here'!$A$62, '3. Paste report.csv here'!D144, " ")</f>
        <v xml:space="preserve"> </v>
      </c>
      <c r="F145" t="str">
        <f>IF($A$63='3. Paste report.csv here'!$A$62, '3. Paste report.csv here'!E144, " ")</f>
        <v xml:space="preserve"> </v>
      </c>
      <c r="G145" t="e">
        <f>IF(COUNTIF(I145:K145, "3C Protease")=0,  INDEX('1. Enter experiment details'!$K$5:$K$15, MATCH($C145, '1. Enter experiment details'!$F$5:$F$15)), INDEX('1. Enter experiment details'!$L$5:$L$15, MATCH($C145, '1. Enter experiment details'!$F$5:$F$15)))</f>
        <v>#N/A</v>
      </c>
      <c r="H145" t="str">
        <f>IF($A$63='3. Paste report.csv here'!$A$62, $E145*$G145/1000, " ")</f>
        <v xml:space="preserve"> </v>
      </c>
      <c r="I145" s="1" t="str">
        <f>IF($A$63='3. Paste report.csv here'!$A$62, VLOOKUP($D145, '1. Enter experiment details'!$M$5:$P$12, 2, FALSE), " ")</f>
        <v xml:space="preserve"> </v>
      </c>
      <c r="J145" s="1" t="str">
        <f>IF($A$63='3. Paste report.csv here'!$A$62, VLOOKUP($D145, '1. Enter experiment details'!$M$5:$P$12, 3, FALSE), " ")</f>
        <v xml:space="preserve"> </v>
      </c>
      <c r="K145" s="1" t="str">
        <f>IF($A$63='3. Paste report.csv here'!$A$62, VLOOKUP($D145, '1. Enter experiment details'!$M$5:$P$12, 4, FALSE), " ")</f>
        <v xml:space="preserve"> </v>
      </c>
      <c r="L145" t="str">
        <f>IF($A$63='3. Paste report.csv here'!$A$62, VLOOKUP($D145, '1. Enter experiment details'!$M$5:$Q$12, 5, FALSE), " ")</f>
        <v xml:space="preserve"> </v>
      </c>
      <c r="M145" s="1"/>
      <c r="N145" s="1"/>
    </row>
    <row r="146" spans="1:14" x14ac:dyDescent="0.25">
      <c r="A146" t="str">
        <f>IF($A$63='3. Paste report.csv here'!$A$62, '3. Paste report.csv here'!A145, " ")</f>
        <v xml:space="preserve"> </v>
      </c>
      <c r="B146" s="1" t="str">
        <f>IF($A$63='3. Paste report.csv here'!$A$62, INDEX('1. Enter experiment details'!$J$5:$J$15, MATCH($C146, '1. Enter experiment details'!$F$5:$F$15)), " ")</f>
        <v xml:space="preserve"> </v>
      </c>
      <c r="C146" t="str">
        <f>IF($A$63='3. Paste report.csv here'!$A$62, '3. Paste report.csv here'!B145, " ")</f>
        <v xml:space="preserve"> </v>
      </c>
      <c r="D146" t="str">
        <f>IF($A$63='3. Paste report.csv here'!$A$62, '3. Paste report.csv here'!C145, " ")</f>
        <v xml:space="preserve"> </v>
      </c>
      <c r="E146" t="str">
        <f>IF($A$63='3. Paste report.csv here'!$A$62, '3. Paste report.csv here'!D145, " ")</f>
        <v xml:space="preserve"> </v>
      </c>
      <c r="F146" t="str">
        <f>IF($A$63='3. Paste report.csv here'!$A$62, '3. Paste report.csv here'!E145, " ")</f>
        <v xml:space="preserve"> </v>
      </c>
      <c r="G146" t="e">
        <f>IF(COUNTIF(I146:K146, "3C Protease")=0,  INDEX('1. Enter experiment details'!$K$5:$K$15, MATCH($C146, '1. Enter experiment details'!$F$5:$F$15)), INDEX('1. Enter experiment details'!$L$5:$L$15, MATCH($C146, '1. Enter experiment details'!$F$5:$F$15)))</f>
        <v>#N/A</v>
      </c>
      <c r="H146" t="str">
        <f>IF($A$63='3. Paste report.csv here'!$A$62, $E146*$G146/1000, " ")</f>
        <v xml:space="preserve"> </v>
      </c>
      <c r="I146" s="1" t="str">
        <f>IF($A$63='3. Paste report.csv here'!$A$62, VLOOKUP($D146, '1. Enter experiment details'!$M$5:$P$12, 2, FALSE), " ")</f>
        <v xml:space="preserve"> </v>
      </c>
      <c r="J146" s="1" t="str">
        <f>IF($A$63='3. Paste report.csv here'!$A$62, VLOOKUP($D146, '1. Enter experiment details'!$M$5:$P$12, 3, FALSE), " ")</f>
        <v xml:space="preserve"> </v>
      </c>
      <c r="K146" s="1" t="str">
        <f>IF($A$63='3. Paste report.csv here'!$A$62, VLOOKUP($D146, '1. Enter experiment details'!$M$5:$P$12, 4, FALSE), " ")</f>
        <v xml:space="preserve"> </v>
      </c>
      <c r="L146" t="str">
        <f>IF($A$63='3. Paste report.csv here'!$A$62, VLOOKUP($D146, '1. Enter experiment details'!$M$5:$Q$12, 5, FALSE), " ")</f>
        <v xml:space="preserve"> </v>
      </c>
      <c r="M146" s="1"/>
      <c r="N146" s="1"/>
    </row>
    <row r="147" spans="1:14" x14ac:dyDescent="0.25">
      <c r="A147" t="str">
        <f>IF($A$63='3. Paste report.csv here'!$A$62, '3. Paste report.csv here'!A146, " ")</f>
        <v xml:space="preserve"> </v>
      </c>
      <c r="B147" s="1" t="str">
        <f>IF($A$63='3. Paste report.csv here'!$A$62, INDEX('1. Enter experiment details'!$J$5:$J$15, MATCH($C147, '1. Enter experiment details'!$F$5:$F$15)), " ")</f>
        <v xml:space="preserve"> </v>
      </c>
      <c r="C147" t="str">
        <f>IF($A$63='3. Paste report.csv here'!$A$62, '3. Paste report.csv here'!B146, " ")</f>
        <v xml:space="preserve"> </v>
      </c>
      <c r="D147" t="str">
        <f>IF($A$63='3. Paste report.csv here'!$A$62, '3. Paste report.csv here'!C146, " ")</f>
        <v xml:space="preserve"> </v>
      </c>
      <c r="E147" t="str">
        <f>IF($A$63='3. Paste report.csv here'!$A$62, '3. Paste report.csv here'!D146, " ")</f>
        <v xml:space="preserve"> </v>
      </c>
      <c r="F147" t="str">
        <f>IF($A$63='3. Paste report.csv here'!$A$62, '3. Paste report.csv here'!E146, " ")</f>
        <v xml:space="preserve"> </v>
      </c>
      <c r="G147" t="e">
        <f>IF(COUNTIF(I147:K147, "3C Protease")=0,  INDEX('1. Enter experiment details'!$K$5:$K$15, MATCH($C147, '1. Enter experiment details'!$F$5:$F$15)), INDEX('1. Enter experiment details'!$L$5:$L$15, MATCH($C147, '1. Enter experiment details'!$F$5:$F$15)))</f>
        <v>#N/A</v>
      </c>
      <c r="H147" t="str">
        <f>IF($A$63='3. Paste report.csv here'!$A$62, $E147*$G147/1000, " ")</f>
        <v xml:space="preserve"> </v>
      </c>
      <c r="I147" s="1" t="str">
        <f>IF($A$63='3. Paste report.csv here'!$A$62, VLOOKUP($D147, '1. Enter experiment details'!$M$5:$P$12, 2, FALSE), " ")</f>
        <v xml:space="preserve"> </v>
      </c>
      <c r="J147" s="1" t="str">
        <f>IF($A$63='3. Paste report.csv here'!$A$62, VLOOKUP($D147, '1. Enter experiment details'!$M$5:$P$12, 3, FALSE), " ")</f>
        <v xml:space="preserve"> </v>
      </c>
      <c r="K147" s="1" t="str">
        <f>IF($A$63='3. Paste report.csv here'!$A$62, VLOOKUP($D147, '1. Enter experiment details'!$M$5:$P$12, 4, FALSE), " ")</f>
        <v xml:space="preserve"> </v>
      </c>
      <c r="L147" t="str">
        <f>IF($A$63='3. Paste report.csv here'!$A$62, VLOOKUP($D147, '1. Enter experiment details'!$M$5:$Q$12, 5, FALSE), " ")</f>
        <v xml:space="preserve"> </v>
      </c>
      <c r="M147" s="1"/>
      <c r="N147" s="1"/>
    </row>
    <row r="148" spans="1:14" x14ac:dyDescent="0.25">
      <c r="A148" t="str">
        <f>IF($A$63='3. Paste report.csv here'!$A$62, '3. Paste report.csv here'!A147, " ")</f>
        <v xml:space="preserve"> </v>
      </c>
      <c r="B148" s="1" t="str">
        <f>IF($A$63='3. Paste report.csv here'!$A$62, INDEX('1. Enter experiment details'!$J$5:$J$15, MATCH($C148, '1. Enter experiment details'!$F$5:$F$15)), " ")</f>
        <v xml:space="preserve"> </v>
      </c>
      <c r="C148" t="str">
        <f>IF($A$63='3. Paste report.csv here'!$A$62, '3. Paste report.csv here'!B147, " ")</f>
        <v xml:space="preserve"> </v>
      </c>
      <c r="D148" t="str">
        <f>IF($A$63='3. Paste report.csv here'!$A$62, '3. Paste report.csv here'!C147, " ")</f>
        <v xml:space="preserve"> </v>
      </c>
      <c r="E148" t="str">
        <f>IF($A$63='3. Paste report.csv here'!$A$62, '3. Paste report.csv here'!D147, " ")</f>
        <v xml:space="preserve"> </v>
      </c>
      <c r="F148" t="str">
        <f>IF($A$63='3. Paste report.csv here'!$A$62, '3. Paste report.csv here'!E147, " ")</f>
        <v xml:space="preserve"> </v>
      </c>
      <c r="G148" t="e">
        <f>IF(COUNTIF(I148:K148, "3C Protease")=0,  INDEX('1. Enter experiment details'!$K$5:$K$15, MATCH($C148, '1. Enter experiment details'!$F$5:$F$15)), INDEX('1. Enter experiment details'!$L$5:$L$15, MATCH($C148, '1. Enter experiment details'!$F$5:$F$15)))</f>
        <v>#N/A</v>
      </c>
      <c r="H148" t="str">
        <f>IF($A$63='3. Paste report.csv here'!$A$62, $E148*$G148/1000, " ")</f>
        <v xml:space="preserve"> </v>
      </c>
      <c r="I148" s="1" t="str">
        <f>IF($A$63='3. Paste report.csv here'!$A$62, VLOOKUP($D148, '1. Enter experiment details'!$M$5:$P$12, 2, FALSE), " ")</f>
        <v xml:space="preserve"> </v>
      </c>
      <c r="J148" s="1" t="str">
        <f>IF($A$63='3. Paste report.csv here'!$A$62, VLOOKUP($D148, '1. Enter experiment details'!$M$5:$P$12, 3, FALSE), " ")</f>
        <v xml:space="preserve"> </v>
      </c>
      <c r="K148" s="1" t="str">
        <f>IF($A$63='3. Paste report.csv here'!$A$62, VLOOKUP($D148, '1. Enter experiment details'!$M$5:$P$12, 4, FALSE), " ")</f>
        <v xml:space="preserve"> </v>
      </c>
      <c r="L148" t="str">
        <f>IF($A$63='3. Paste report.csv here'!$A$62, VLOOKUP($D148, '1. Enter experiment details'!$M$5:$Q$12, 5, FALSE), " ")</f>
        <v xml:space="preserve"> </v>
      </c>
      <c r="M148" s="1"/>
      <c r="N148" s="1"/>
    </row>
    <row r="149" spans="1:14" x14ac:dyDescent="0.25">
      <c r="A149" t="str">
        <f>IF($A$63='3. Paste report.csv here'!$A$62, '3. Paste report.csv here'!A148, " ")</f>
        <v xml:space="preserve"> </v>
      </c>
      <c r="B149" s="1" t="str">
        <f>IF($A$63='3. Paste report.csv here'!$A$62, INDEX('1. Enter experiment details'!$J$5:$J$15, MATCH($C149, '1. Enter experiment details'!$F$5:$F$15)), " ")</f>
        <v xml:space="preserve"> </v>
      </c>
      <c r="C149" t="str">
        <f>IF($A$63='3. Paste report.csv here'!$A$62, '3. Paste report.csv here'!B148, " ")</f>
        <v xml:space="preserve"> </v>
      </c>
      <c r="D149" t="str">
        <f>IF($A$63='3. Paste report.csv here'!$A$62, '3. Paste report.csv here'!C148, " ")</f>
        <v xml:space="preserve"> </v>
      </c>
      <c r="E149" t="str">
        <f>IF($A$63='3. Paste report.csv here'!$A$62, '3. Paste report.csv here'!D148, " ")</f>
        <v xml:space="preserve"> </v>
      </c>
      <c r="F149" t="str">
        <f>IF($A$63='3. Paste report.csv here'!$A$62, '3. Paste report.csv here'!E148, " ")</f>
        <v xml:space="preserve"> </v>
      </c>
      <c r="G149" t="e">
        <f>IF(COUNTIF(I149:K149, "3C Protease")=0,  INDEX('1. Enter experiment details'!$K$5:$K$15, MATCH($C149, '1. Enter experiment details'!$F$5:$F$15)), INDEX('1. Enter experiment details'!$L$5:$L$15, MATCH($C149, '1. Enter experiment details'!$F$5:$F$15)))</f>
        <v>#N/A</v>
      </c>
      <c r="H149" t="str">
        <f>IF($A$63='3. Paste report.csv here'!$A$62, $E149*$G149/1000, " ")</f>
        <v xml:space="preserve"> </v>
      </c>
      <c r="I149" s="1" t="str">
        <f>IF($A$63='3. Paste report.csv here'!$A$62, VLOOKUP($D149, '1. Enter experiment details'!$M$5:$P$12, 2, FALSE), " ")</f>
        <v xml:space="preserve"> </v>
      </c>
      <c r="J149" s="1" t="str">
        <f>IF($A$63='3. Paste report.csv here'!$A$62, VLOOKUP($D149, '1. Enter experiment details'!$M$5:$P$12, 3, FALSE), " ")</f>
        <v xml:space="preserve"> </v>
      </c>
      <c r="K149" s="1" t="str">
        <f>IF($A$63='3. Paste report.csv here'!$A$62, VLOOKUP($D149, '1. Enter experiment details'!$M$5:$P$12, 4, FALSE), " ")</f>
        <v xml:space="preserve"> </v>
      </c>
      <c r="L149" t="str">
        <f>IF($A$63='3. Paste report.csv here'!$A$62, VLOOKUP($D149, '1. Enter experiment details'!$M$5:$Q$12, 5, FALSE), " ")</f>
        <v xml:space="preserve"> </v>
      </c>
      <c r="M149" s="1"/>
      <c r="N149" s="1"/>
    </row>
    <row r="150" spans="1:14" x14ac:dyDescent="0.25">
      <c r="A150" t="str">
        <f>IF($A$63='3. Paste report.csv here'!$A$62, '3. Paste report.csv here'!A149, " ")</f>
        <v xml:space="preserve"> </v>
      </c>
      <c r="B150" s="1" t="str">
        <f>IF($A$63='3. Paste report.csv here'!$A$62, INDEX('1. Enter experiment details'!$J$5:$J$15, MATCH($C150, '1. Enter experiment details'!$F$5:$F$15)), " ")</f>
        <v xml:space="preserve"> </v>
      </c>
      <c r="C150" t="str">
        <f>IF($A$63='3. Paste report.csv here'!$A$62, '3. Paste report.csv here'!B149, " ")</f>
        <v xml:space="preserve"> </v>
      </c>
      <c r="D150" t="str">
        <f>IF($A$63='3. Paste report.csv here'!$A$62, '3. Paste report.csv here'!C149, " ")</f>
        <v xml:space="preserve"> </v>
      </c>
      <c r="E150" t="str">
        <f>IF($A$63='3. Paste report.csv here'!$A$62, '3. Paste report.csv here'!D149, " ")</f>
        <v xml:space="preserve"> </v>
      </c>
      <c r="F150" t="str">
        <f>IF($A$63='3. Paste report.csv here'!$A$62, '3. Paste report.csv here'!E149, " ")</f>
        <v xml:space="preserve"> </v>
      </c>
      <c r="G150" t="e">
        <f>IF(COUNTIF(I150:K150, "3C Protease")=0,  INDEX('1. Enter experiment details'!$K$5:$K$15, MATCH($C150, '1. Enter experiment details'!$F$5:$F$15)), INDEX('1. Enter experiment details'!$L$5:$L$15, MATCH($C150, '1. Enter experiment details'!$F$5:$F$15)))</f>
        <v>#N/A</v>
      </c>
      <c r="H150" t="str">
        <f>IF($A$63='3. Paste report.csv here'!$A$62, $E150*$G150/1000, " ")</f>
        <v xml:space="preserve"> </v>
      </c>
      <c r="I150" s="1" t="str">
        <f>IF($A$63='3. Paste report.csv here'!$A$62, VLOOKUP($D150, '1. Enter experiment details'!$M$5:$P$12, 2, FALSE), " ")</f>
        <v xml:space="preserve"> </v>
      </c>
      <c r="J150" s="1" t="str">
        <f>IF($A$63='3. Paste report.csv here'!$A$62, VLOOKUP($D150, '1. Enter experiment details'!$M$5:$P$12, 3, FALSE), " ")</f>
        <v xml:space="preserve"> </v>
      </c>
      <c r="K150" s="1" t="str">
        <f>IF($A$63='3. Paste report.csv here'!$A$62, VLOOKUP($D150, '1. Enter experiment details'!$M$5:$P$12, 4, FALSE), " ")</f>
        <v xml:space="preserve"> </v>
      </c>
      <c r="L150" t="str">
        <f>IF($A$63='3. Paste report.csv here'!$A$62, VLOOKUP($D150, '1. Enter experiment details'!$M$5:$Q$12, 5, FALSE), " ")</f>
        <v xml:space="preserve"> </v>
      </c>
      <c r="M150" s="1"/>
      <c r="N150" s="1"/>
    </row>
    <row r="151" spans="1:14" x14ac:dyDescent="0.25">
      <c r="A151" t="str">
        <f>IF($A$63='3. Paste report.csv here'!$A$62, '3. Paste report.csv here'!A150, " ")</f>
        <v xml:space="preserve"> </v>
      </c>
      <c r="B151" s="1" t="str">
        <f>IF($A$63='3. Paste report.csv here'!$A$62, INDEX('1. Enter experiment details'!$J$5:$J$15, MATCH($C151, '1. Enter experiment details'!$F$5:$F$15)), " ")</f>
        <v xml:space="preserve"> </v>
      </c>
      <c r="C151" t="str">
        <f>IF($A$63='3. Paste report.csv here'!$A$62, '3. Paste report.csv here'!B150, " ")</f>
        <v xml:space="preserve"> </v>
      </c>
      <c r="D151" t="str">
        <f>IF($A$63='3. Paste report.csv here'!$A$62, '3. Paste report.csv here'!C150, " ")</f>
        <v xml:space="preserve"> </v>
      </c>
      <c r="E151" t="str">
        <f>IF($A$63='3. Paste report.csv here'!$A$62, '3. Paste report.csv here'!D150, " ")</f>
        <v xml:space="preserve"> </v>
      </c>
      <c r="F151" t="str">
        <f>IF($A$63='3. Paste report.csv here'!$A$62, '3. Paste report.csv here'!E150, " ")</f>
        <v xml:space="preserve"> </v>
      </c>
      <c r="G151" t="e">
        <f>IF(COUNTIF(I151:K151, "3C Protease")=0,  INDEX('1. Enter experiment details'!$K$5:$K$15, MATCH($C151, '1. Enter experiment details'!$F$5:$F$15)), INDEX('1. Enter experiment details'!$L$5:$L$15, MATCH($C151, '1. Enter experiment details'!$F$5:$F$15)))</f>
        <v>#N/A</v>
      </c>
      <c r="H151" t="str">
        <f>IF($A$63='3. Paste report.csv here'!$A$62, $E151*$G151/1000, " ")</f>
        <v xml:space="preserve"> </v>
      </c>
      <c r="I151" s="1" t="str">
        <f>IF($A$63='3. Paste report.csv here'!$A$62, VLOOKUP($D151, '1. Enter experiment details'!$M$5:$P$12, 2, FALSE), " ")</f>
        <v xml:space="preserve"> </v>
      </c>
      <c r="J151" s="1" t="str">
        <f>IF($A$63='3. Paste report.csv here'!$A$62, VLOOKUP($D151, '1. Enter experiment details'!$M$5:$P$12, 3, FALSE), " ")</f>
        <v xml:space="preserve"> </v>
      </c>
      <c r="K151" s="1" t="str">
        <f>IF($A$63='3. Paste report.csv here'!$A$62, VLOOKUP($D151, '1. Enter experiment details'!$M$5:$P$12, 4, FALSE), " ")</f>
        <v xml:space="preserve"> </v>
      </c>
      <c r="L151" t="str">
        <f>IF($A$63='3. Paste report.csv here'!$A$62, VLOOKUP($D151, '1. Enter experiment details'!$M$5:$Q$12, 5, FALSE), " ")</f>
        <v xml:space="preserve"> </v>
      </c>
      <c r="M151" s="1"/>
      <c r="N151" s="1"/>
    </row>
    <row r="152" spans="1:14" x14ac:dyDescent="0.25">
      <c r="A152" t="str">
        <f>IF($A$63='3. Paste report.csv here'!$A$62, '3. Paste report.csv here'!A151, " ")</f>
        <v xml:space="preserve"> </v>
      </c>
      <c r="B152" s="1" t="str">
        <f>IF($A$63='3. Paste report.csv here'!$A$62, INDEX('1. Enter experiment details'!$J$5:$J$15, MATCH($C152, '1. Enter experiment details'!$F$5:$F$15)), " ")</f>
        <v xml:space="preserve"> </v>
      </c>
      <c r="C152" t="str">
        <f>IF($A$63='3. Paste report.csv here'!$A$62, '3. Paste report.csv here'!B151, " ")</f>
        <v xml:space="preserve"> </v>
      </c>
      <c r="D152" t="str">
        <f>IF($A$63='3. Paste report.csv here'!$A$62, '3. Paste report.csv here'!C151, " ")</f>
        <v xml:space="preserve"> </v>
      </c>
      <c r="E152" t="str">
        <f>IF($A$63='3. Paste report.csv here'!$A$62, '3. Paste report.csv here'!D151, " ")</f>
        <v xml:space="preserve"> </v>
      </c>
      <c r="F152" t="str">
        <f>IF($A$63='3. Paste report.csv here'!$A$62, '3. Paste report.csv here'!E151, " ")</f>
        <v xml:space="preserve"> </v>
      </c>
      <c r="G152" t="e">
        <f>IF(COUNTIF(I152:K152, "3C Protease")=0,  INDEX('1. Enter experiment details'!$K$5:$K$15, MATCH($C152, '1. Enter experiment details'!$F$5:$F$15)), INDEX('1. Enter experiment details'!$L$5:$L$15, MATCH($C152, '1. Enter experiment details'!$F$5:$F$15)))</f>
        <v>#N/A</v>
      </c>
      <c r="H152" t="str">
        <f>IF($A$63='3. Paste report.csv here'!$A$62, $E152*$G152/1000, " ")</f>
        <v xml:space="preserve"> </v>
      </c>
      <c r="I152" s="1" t="str">
        <f>IF($A$63='3. Paste report.csv here'!$A$62, VLOOKUP($D152, '1. Enter experiment details'!$M$5:$P$12, 2, FALSE), " ")</f>
        <v xml:space="preserve"> </v>
      </c>
      <c r="J152" s="1" t="str">
        <f>IF($A$63='3. Paste report.csv here'!$A$62, VLOOKUP($D152, '1. Enter experiment details'!$M$5:$P$12, 3, FALSE), " ")</f>
        <v xml:space="preserve"> </v>
      </c>
      <c r="K152" s="1" t="str">
        <f>IF($A$63='3. Paste report.csv here'!$A$62, VLOOKUP($D152, '1. Enter experiment details'!$M$5:$P$12, 4, FALSE), " ")</f>
        <v xml:space="preserve"> </v>
      </c>
      <c r="L152" t="str">
        <f>IF($A$63='3. Paste report.csv here'!$A$62, VLOOKUP($D152, '1. Enter experiment details'!$M$5:$Q$12, 5, FALSE), " ")</f>
        <v xml:space="preserve"> </v>
      </c>
      <c r="M152" s="1"/>
      <c r="N152" s="1"/>
    </row>
    <row r="153" spans="1:14" x14ac:dyDescent="0.25">
      <c r="C153" s="1"/>
      <c r="I153" s="1" t="str">
        <f>IF($A$57='3. Paste report.csv here'!$A$57, VLOOKUP($D153, '1. Enter experiment details'!$M$5:$P$12, 2, FALSE), " ")</f>
        <v xml:space="preserve"> </v>
      </c>
      <c r="J153" s="1" t="str">
        <f>IF($A$57='3. Paste report.csv here'!$A$57, VLOOKUP($D153, '1. Enter experiment details'!$M$5:$P$12, 3, FALSE), " ")</f>
        <v xml:space="preserve"> </v>
      </c>
      <c r="K153" s="1" t="str">
        <f>IF($A$57='3. Paste report.csv here'!$A$57, VLOOKUP($D153, '1. Enter experiment details'!$M$5:$P$12, 4, FALSE), " ")</f>
        <v xml:space="preserve"> </v>
      </c>
      <c r="L153" s="1"/>
      <c r="M153" s="1"/>
      <c r="N153" s="1"/>
    </row>
    <row r="154" spans="1:14" x14ac:dyDescent="0.25">
      <c r="A154" s="3" t="s">
        <v>172</v>
      </c>
      <c r="C154" s="1"/>
      <c r="I154" s="1" t="str">
        <f>IF($A$57='3. Paste report.csv here'!$A$57, VLOOKUP($D154, '1. Enter experiment details'!$M$5:$P$12, 2, FALSE), " ")</f>
        <v xml:space="preserve"> </v>
      </c>
      <c r="J154" s="1" t="str">
        <f>IF($A$57='3. Paste report.csv here'!$A$57, VLOOKUP($D154, '1. Enter experiment details'!$M$5:$P$12, 3, FALSE), " ")</f>
        <v xml:space="preserve"> </v>
      </c>
      <c r="K154" s="1" t="str">
        <f>IF($A$57='3. Paste report.csv here'!$A$57, VLOOKUP($D154, '1. Enter experiment details'!$M$5:$P$12, 4, FALSE), " ")</f>
        <v xml:space="preserve"> </v>
      </c>
      <c r="L154" s="1"/>
      <c r="M154" s="1"/>
      <c r="N154" s="1"/>
    </row>
    <row r="155" spans="1:14" x14ac:dyDescent="0.25">
      <c r="A155" t="str">
        <f>IF($A$154='3. Paste report.csv here'!$A$153, '3. Paste report.csv here'!A154, " ")</f>
        <v xml:space="preserve"> </v>
      </c>
      <c r="B155" t="str">
        <f>IF($A$154='3. Paste report.csv here'!$A$153, "Construct Name", " ")</f>
        <v xml:space="preserve"> </v>
      </c>
      <c r="C155" t="str">
        <f>IF($A$154='3. Paste report.csv here'!$A$153, '3. Paste report.csv here'!B154, " ")</f>
        <v xml:space="preserve"> </v>
      </c>
      <c r="D155" t="str">
        <f>IF($A$154='3. Paste report.csv here'!$A$153, '3. Paste report.csv here'!C154, " ")</f>
        <v xml:space="preserve"> </v>
      </c>
      <c r="E155" t="str">
        <f>IF($A$154='3. Paste report.csv here'!$A$153, '3. Paste report.csv here'!D154, " ")</f>
        <v xml:space="preserve"> </v>
      </c>
      <c r="F155" t="str">
        <f>IF($A$154='3. Paste report.csv here'!$A$153, '3. Paste report.csv here'!E154, " ")</f>
        <v xml:space="preserve"> </v>
      </c>
      <c r="G155" t="str">
        <f>IF($A$154='3. Paste report.csv here'!$A$153, "Molecular weight (kDa)", " ")</f>
        <v xml:space="preserve"> </v>
      </c>
      <c r="H155" t="str">
        <f>IF($A$154='3. Paste report.csv here'!$A$153, "Expression (mg/mL)", " ")</f>
        <v xml:space="preserve"> </v>
      </c>
      <c r="I155" s="1" t="str">
        <f>IF($A$63='3. Paste report.csv here'!$A$62, '1. Enter experiment details'!N4, " ")</f>
        <v xml:space="preserve"> </v>
      </c>
      <c r="J155" s="1" t="str">
        <f>IF($A$63='3. Paste report.csv here'!$A$62, '1. Enter experiment details'!O4, " ")</f>
        <v xml:space="preserve"> </v>
      </c>
      <c r="K155" s="1" t="str">
        <f>IF($A$63='3. Paste report.csv here'!$A$62, '1. Enter experiment details'!P4, " ")</f>
        <v xml:space="preserve"> </v>
      </c>
      <c r="L155" s="1" t="str">
        <f>'1. Enter experiment details'!Q4</f>
        <v>Cell-free Blend</v>
      </c>
      <c r="M155" s="1"/>
      <c r="N155" s="1"/>
    </row>
    <row r="156" spans="1:14" x14ac:dyDescent="0.25">
      <c r="A156" t="str">
        <f>IF($A$154='3. Paste report.csv here'!$A$153, '3. Paste report.csv here'!A155, " ")</f>
        <v xml:space="preserve"> </v>
      </c>
      <c r="B156" s="1" t="str">
        <f>IF($A$154='3. Paste report.csv here'!$A$153, INDEX('1. Enter experiment details'!$J$5:$J$15, MATCH($C156, '1. Enter experiment details'!$F$5:$F$15)), " ")</f>
        <v xml:space="preserve"> </v>
      </c>
      <c r="C156" t="str">
        <f>IF($A$154='3. Paste report.csv here'!$A$153, '3. Paste report.csv here'!B155, " ")</f>
        <v xml:space="preserve"> </v>
      </c>
      <c r="D156" t="str">
        <f>IF($A$154='3. Paste report.csv here'!$A$153, '3. Paste report.csv here'!C155, " ")</f>
        <v xml:space="preserve"> </v>
      </c>
      <c r="E156" t="str">
        <f>IF($A$154='3. Paste report.csv here'!$A$153, '3. Paste report.csv here'!D155, " ")</f>
        <v xml:space="preserve"> </v>
      </c>
      <c r="F156" t="str">
        <f>IF($A$154='3. Paste report.csv here'!$A$153, '3. Paste report.csv here'!E155, " ")</f>
        <v xml:space="preserve"> </v>
      </c>
      <c r="G156" t="e">
        <f>IF(COUNTIF(I156:K156, "3C Protease")=0,  INDEX('1. Enter experiment details'!$K$5:$K$15, MATCH($C156, '1. Enter experiment details'!$F$5:$F$15)), INDEX('1. Enter experiment details'!$L$5:$L$15, MATCH($C156, '1. Enter experiment details'!$F$5:$F$15)))</f>
        <v>#N/A</v>
      </c>
      <c r="H156" t="str">
        <f>IF($A$63='3. Paste report.csv here'!$A$62, $E156*$G156/1000, " ")</f>
        <v xml:space="preserve"> </v>
      </c>
      <c r="I156" s="1" t="str">
        <f>IF($A$63='3. Paste report.csv here'!$A$62, VLOOKUP($D156, '1. Enter experiment details'!$M$5:$P$12, 2, FALSE), " ")</f>
        <v xml:space="preserve"> </v>
      </c>
      <c r="J156" s="1" t="str">
        <f>IF($A$63='3. Paste report.csv here'!$A$62, VLOOKUP($D156, '1. Enter experiment details'!$M$5:$P$12, 3, FALSE), " ")</f>
        <v xml:space="preserve"> </v>
      </c>
      <c r="K156" s="1" t="str">
        <f>IF($A$63='3. Paste report.csv here'!$A$62, VLOOKUP($D156, '1. Enter experiment details'!$M$5:$P$12, 4, FALSE), " ")</f>
        <v xml:space="preserve"> </v>
      </c>
      <c r="L156" s="1" t="str">
        <f>IF($A$63='3. Paste report.csv here'!$A$62, VLOOKUP($D65, '1. Enter experiment details'!$M$5:$Q$12, 5, FALSE), " ")</f>
        <v xml:space="preserve"> </v>
      </c>
      <c r="M156" s="1"/>
      <c r="N156" s="1"/>
    </row>
    <row r="157" spans="1:14" x14ac:dyDescent="0.25">
      <c r="A157" t="str">
        <f>IF($A$154='3. Paste report.csv here'!$A$153, '3. Paste report.csv here'!A156, " ")</f>
        <v xml:space="preserve"> </v>
      </c>
      <c r="B157" s="1" t="str">
        <f>IF($A$154='3. Paste report.csv here'!$A$153, INDEX('1. Enter experiment details'!$J$5:$J$15, MATCH($C157, '1. Enter experiment details'!$F$5:$F$15)), " ")</f>
        <v xml:space="preserve"> </v>
      </c>
      <c r="C157" t="str">
        <f>IF($A$154='3. Paste report.csv here'!$A$153, '3. Paste report.csv here'!B156, " ")</f>
        <v xml:space="preserve"> </v>
      </c>
      <c r="D157" t="str">
        <f>IF($A$154='3. Paste report.csv here'!$A$153, '3. Paste report.csv here'!C156, " ")</f>
        <v xml:space="preserve"> </v>
      </c>
      <c r="E157" t="str">
        <f>IF($A$154='3. Paste report.csv here'!$A$153, '3. Paste report.csv here'!D156, " ")</f>
        <v xml:space="preserve"> </v>
      </c>
      <c r="F157" t="str">
        <f>IF($A$154='3. Paste report.csv here'!$A$153, '3. Paste report.csv here'!E156, " ")</f>
        <v xml:space="preserve"> </v>
      </c>
      <c r="G157" t="e">
        <f>IF(COUNTIF(I157:K157, "3C Protease")=0,  INDEX('1. Enter experiment details'!$K$5:$K$15, MATCH($C157, '1. Enter experiment details'!$F$5:$F$15)), INDEX('1. Enter experiment details'!$L$5:$L$15, MATCH($C157, '1. Enter experiment details'!$F$5:$F$15)))</f>
        <v>#N/A</v>
      </c>
      <c r="H157" t="str">
        <f>IF($A$63='3. Paste report.csv here'!$A$62, $E157*$G157/1000, " ")</f>
        <v xml:space="preserve"> </v>
      </c>
      <c r="I157" s="1" t="str">
        <f>IF($A$63='3. Paste report.csv here'!$A$62, VLOOKUP($D157, '1. Enter experiment details'!$M$5:$P$12, 2, FALSE), " ")</f>
        <v xml:space="preserve"> </v>
      </c>
      <c r="J157" s="1" t="str">
        <f>IF($A$63='3. Paste report.csv here'!$A$62, VLOOKUP($D157, '1. Enter experiment details'!$M$5:$P$12, 3, FALSE), " ")</f>
        <v xml:space="preserve"> </v>
      </c>
      <c r="K157" s="1" t="str">
        <f>IF($A$63='3. Paste report.csv here'!$A$62, VLOOKUP($D157, '1. Enter experiment details'!$M$5:$P$12, 4, FALSE), " ")</f>
        <v xml:space="preserve"> </v>
      </c>
      <c r="L157" s="1" t="str">
        <f>IF($A$63='3. Paste report.csv here'!$A$62, VLOOKUP($D66, '1. Enter experiment details'!$M$5:$Q$12, 5, FALSE), " ")</f>
        <v xml:space="preserve"> </v>
      </c>
      <c r="M157" s="1"/>
      <c r="N157" s="1"/>
    </row>
    <row r="158" spans="1:14" x14ac:dyDescent="0.25">
      <c r="A158" t="str">
        <f>IF($A$154='3. Paste report.csv here'!$A$153, '3. Paste report.csv here'!A157, " ")</f>
        <v xml:space="preserve"> </v>
      </c>
      <c r="B158" s="1" t="str">
        <f>IF($A$154='3. Paste report.csv here'!$A$153, INDEX('1. Enter experiment details'!$J$5:$J$15, MATCH($C158, '1. Enter experiment details'!$F$5:$F$15)), " ")</f>
        <v xml:space="preserve"> </v>
      </c>
      <c r="C158" t="str">
        <f>IF($A$154='3. Paste report.csv here'!$A$153, '3. Paste report.csv here'!B157, " ")</f>
        <v xml:space="preserve"> </v>
      </c>
      <c r="D158" t="str">
        <f>IF($A$154='3. Paste report.csv here'!$A$153, '3. Paste report.csv here'!C157, " ")</f>
        <v xml:space="preserve"> </v>
      </c>
      <c r="E158" t="str">
        <f>IF($A$154='3. Paste report.csv here'!$A$153, '3. Paste report.csv here'!D157, " ")</f>
        <v xml:space="preserve"> </v>
      </c>
      <c r="F158" t="str">
        <f>IF($A$154='3. Paste report.csv here'!$A$153, '3. Paste report.csv here'!E157, " ")</f>
        <v xml:space="preserve"> </v>
      </c>
      <c r="G158" t="e">
        <f>IF(COUNTIF(I158:K158, "3C Protease")=0,  INDEX('1. Enter experiment details'!$K$5:$K$15, MATCH($C158, '1. Enter experiment details'!$F$5:$F$15)), INDEX('1. Enter experiment details'!$L$5:$L$15, MATCH($C158, '1. Enter experiment details'!$F$5:$F$15)))</f>
        <v>#N/A</v>
      </c>
      <c r="H158" t="str">
        <f>IF($A$63='3. Paste report.csv here'!$A$62, $E158*$G158/1000, " ")</f>
        <v xml:space="preserve"> </v>
      </c>
      <c r="I158" s="1" t="str">
        <f>IF($A$63='3. Paste report.csv here'!$A$62, VLOOKUP($D158, '1. Enter experiment details'!$M$5:$P$12, 2, FALSE), " ")</f>
        <v xml:space="preserve"> </v>
      </c>
      <c r="J158" s="1" t="str">
        <f>IF($A$63='3. Paste report.csv here'!$A$62, VLOOKUP($D158, '1. Enter experiment details'!$M$5:$P$12, 3, FALSE), " ")</f>
        <v xml:space="preserve"> </v>
      </c>
      <c r="K158" s="1" t="str">
        <f>IF($A$63='3. Paste report.csv here'!$A$62, VLOOKUP($D158, '1. Enter experiment details'!$M$5:$P$12, 4, FALSE), " ")</f>
        <v xml:space="preserve"> </v>
      </c>
      <c r="L158" s="1" t="str">
        <f>IF($A$63='3. Paste report.csv here'!$A$62, VLOOKUP($D67, '1. Enter experiment details'!$M$5:$Q$12, 5, FALSE), " ")</f>
        <v xml:space="preserve"> </v>
      </c>
      <c r="M158" s="1"/>
      <c r="N158" s="1"/>
    </row>
    <row r="159" spans="1:14" x14ac:dyDescent="0.25">
      <c r="A159" t="str">
        <f>IF($A$154='3. Paste report.csv here'!$A$153, '3. Paste report.csv here'!A158, " ")</f>
        <v xml:space="preserve"> </v>
      </c>
      <c r="B159" s="1" t="str">
        <f>IF($A$154='3. Paste report.csv here'!$A$153, INDEX('1. Enter experiment details'!$J$5:$J$15, MATCH($C159, '1. Enter experiment details'!$F$5:$F$15)), " ")</f>
        <v xml:space="preserve"> </v>
      </c>
      <c r="C159" t="str">
        <f>IF($A$154='3. Paste report.csv here'!$A$153, '3. Paste report.csv here'!B158, " ")</f>
        <v xml:space="preserve"> </v>
      </c>
      <c r="D159" t="str">
        <f>IF($A$154='3. Paste report.csv here'!$A$153, '3. Paste report.csv here'!C158, " ")</f>
        <v xml:space="preserve"> </v>
      </c>
      <c r="E159" t="str">
        <f>IF($A$154='3. Paste report.csv here'!$A$153, '3. Paste report.csv here'!D158, " ")</f>
        <v xml:space="preserve"> </v>
      </c>
      <c r="F159" t="str">
        <f>IF($A$154='3. Paste report.csv here'!$A$153, '3. Paste report.csv here'!E158, " ")</f>
        <v xml:space="preserve"> </v>
      </c>
      <c r="G159" t="e">
        <f>IF(COUNTIF(I159:K159, "3C Protease")=0,  INDEX('1. Enter experiment details'!$K$5:$K$15, MATCH($C159, '1. Enter experiment details'!$F$5:$F$15)), INDEX('1. Enter experiment details'!$L$5:$L$15, MATCH($C159, '1. Enter experiment details'!$F$5:$F$15)))</f>
        <v>#N/A</v>
      </c>
      <c r="H159" t="str">
        <f>IF($A$63='3. Paste report.csv here'!$A$62, $E159*$G159/1000, " ")</f>
        <v xml:space="preserve"> </v>
      </c>
      <c r="I159" s="1" t="str">
        <f>IF($A$63='3. Paste report.csv here'!$A$62, VLOOKUP($D159, '1. Enter experiment details'!$M$5:$P$12, 2, FALSE), " ")</f>
        <v xml:space="preserve"> </v>
      </c>
      <c r="J159" s="1" t="str">
        <f>IF($A$63='3. Paste report.csv here'!$A$62, VLOOKUP($D159, '1. Enter experiment details'!$M$5:$P$12, 3, FALSE), " ")</f>
        <v xml:space="preserve"> </v>
      </c>
      <c r="K159" s="1" t="str">
        <f>IF($A$63='3. Paste report.csv here'!$A$62, VLOOKUP($D159, '1. Enter experiment details'!$M$5:$P$12, 4, FALSE), " ")</f>
        <v xml:space="preserve"> </v>
      </c>
      <c r="L159" s="1" t="str">
        <f>IF($A$63='3. Paste report.csv here'!$A$62, VLOOKUP($D68, '1. Enter experiment details'!$M$5:$Q$12, 5, FALSE), " ")</f>
        <v xml:space="preserve"> </v>
      </c>
      <c r="M159" s="1"/>
      <c r="N159" s="1"/>
    </row>
    <row r="160" spans="1:14" x14ac:dyDescent="0.25">
      <c r="A160" t="str">
        <f>IF($A$154='3. Paste report.csv here'!$A$153, '3. Paste report.csv here'!A159, " ")</f>
        <v xml:space="preserve"> </v>
      </c>
      <c r="B160" s="1" t="str">
        <f>IF($A$154='3. Paste report.csv here'!$A$153, INDEX('1. Enter experiment details'!$J$5:$J$15, MATCH($C160, '1. Enter experiment details'!$F$5:$F$15)), " ")</f>
        <v xml:space="preserve"> </v>
      </c>
      <c r="C160" t="str">
        <f>IF($A$154='3. Paste report.csv here'!$A$153, '3. Paste report.csv here'!B159, " ")</f>
        <v xml:space="preserve"> </v>
      </c>
      <c r="D160" t="str">
        <f>IF($A$154='3. Paste report.csv here'!$A$153, '3. Paste report.csv here'!C159, " ")</f>
        <v xml:space="preserve"> </v>
      </c>
      <c r="E160" t="str">
        <f>IF($A$154='3. Paste report.csv here'!$A$153, '3. Paste report.csv here'!D159, " ")</f>
        <v xml:space="preserve"> </v>
      </c>
      <c r="F160" t="str">
        <f>IF($A$154='3. Paste report.csv here'!$A$153, '3. Paste report.csv here'!E159, " ")</f>
        <v xml:space="preserve"> </v>
      </c>
      <c r="G160" t="e">
        <f>IF(COUNTIF(I160:K160, "3C Protease")=0,  INDEX('1. Enter experiment details'!$K$5:$K$15, MATCH($C160, '1. Enter experiment details'!$F$5:$F$15)), INDEX('1. Enter experiment details'!$L$5:$L$15, MATCH($C160, '1. Enter experiment details'!$F$5:$F$15)))</f>
        <v>#N/A</v>
      </c>
      <c r="H160" t="str">
        <f>IF($A$63='3. Paste report.csv here'!$A$62, $E160*$G160/1000, " ")</f>
        <v xml:space="preserve"> </v>
      </c>
      <c r="I160" s="1" t="str">
        <f>IF($A$63='3. Paste report.csv here'!$A$62, VLOOKUP($D160, '1. Enter experiment details'!$M$5:$P$12, 2, FALSE), " ")</f>
        <v xml:space="preserve"> </v>
      </c>
      <c r="J160" s="1" t="str">
        <f>IF($A$63='3. Paste report.csv here'!$A$62, VLOOKUP($D160, '1. Enter experiment details'!$M$5:$P$12, 3, FALSE), " ")</f>
        <v xml:space="preserve"> </v>
      </c>
      <c r="K160" s="1" t="str">
        <f>IF($A$63='3. Paste report.csv here'!$A$62, VLOOKUP($D160, '1. Enter experiment details'!$M$5:$P$12, 4, FALSE), " ")</f>
        <v xml:space="preserve"> </v>
      </c>
      <c r="L160" s="1" t="str">
        <f>IF($A$63='3. Paste report.csv here'!$A$62, VLOOKUP($D69, '1. Enter experiment details'!$M$5:$Q$12, 5, FALSE), " ")</f>
        <v xml:space="preserve"> </v>
      </c>
      <c r="M160" s="1"/>
      <c r="N160" s="1"/>
    </row>
    <row r="161" spans="1:14" x14ac:dyDescent="0.25">
      <c r="A161" t="str">
        <f>IF($A$154='3. Paste report.csv here'!$A$153, '3. Paste report.csv here'!A160, " ")</f>
        <v xml:space="preserve"> </v>
      </c>
      <c r="B161" s="1" t="str">
        <f>IF($A$154='3. Paste report.csv here'!$A$153, INDEX('1. Enter experiment details'!$J$5:$J$15, MATCH($C161, '1. Enter experiment details'!$F$5:$F$15)), " ")</f>
        <v xml:space="preserve"> </v>
      </c>
      <c r="C161" t="str">
        <f>IF($A$154='3. Paste report.csv here'!$A$153, '3. Paste report.csv here'!B160, " ")</f>
        <v xml:space="preserve"> </v>
      </c>
      <c r="D161" t="str">
        <f>IF($A$154='3. Paste report.csv here'!$A$153, '3. Paste report.csv here'!C160, " ")</f>
        <v xml:space="preserve"> </v>
      </c>
      <c r="E161" t="str">
        <f>IF($A$154='3. Paste report.csv here'!$A$153, '3. Paste report.csv here'!D160, " ")</f>
        <v xml:space="preserve"> </v>
      </c>
      <c r="F161" t="str">
        <f>IF($A$154='3. Paste report.csv here'!$A$153, '3. Paste report.csv here'!E160, " ")</f>
        <v xml:space="preserve"> </v>
      </c>
      <c r="G161" t="e">
        <f>IF(COUNTIF(I161:K161, "3C Protease")=0,  INDEX('1. Enter experiment details'!$K$5:$K$15, MATCH($C161, '1. Enter experiment details'!$F$5:$F$15)), INDEX('1. Enter experiment details'!$L$5:$L$15, MATCH($C161, '1. Enter experiment details'!$F$5:$F$15)))</f>
        <v>#N/A</v>
      </c>
      <c r="H161" t="str">
        <f>IF($A$63='3. Paste report.csv here'!$A$62, $E161*$G161/1000, " ")</f>
        <v xml:space="preserve"> </v>
      </c>
      <c r="I161" s="1" t="str">
        <f>IF($A$63='3. Paste report.csv here'!$A$62, VLOOKUP($D161, '1. Enter experiment details'!$M$5:$P$12, 2, FALSE), " ")</f>
        <v xml:space="preserve"> </v>
      </c>
      <c r="J161" s="1" t="str">
        <f>IF($A$63='3. Paste report.csv here'!$A$62, VLOOKUP($D161, '1. Enter experiment details'!$M$5:$P$12, 3, FALSE), " ")</f>
        <v xml:space="preserve"> </v>
      </c>
      <c r="K161" s="1" t="str">
        <f>IF($A$63='3. Paste report.csv here'!$A$62, VLOOKUP($D161, '1. Enter experiment details'!$M$5:$P$12, 4, FALSE), " ")</f>
        <v xml:space="preserve"> </v>
      </c>
      <c r="L161" s="1" t="str">
        <f>IF($A$63='3. Paste report.csv here'!$A$62, VLOOKUP($D70, '1. Enter experiment details'!$M$5:$Q$12, 5, FALSE), " ")</f>
        <v xml:space="preserve"> </v>
      </c>
      <c r="M161" s="1"/>
      <c r="N161" s="1"/>
    </row>
    <row r="162" spans="1:14" x14ac:dyDescent="0.25">
      <c r="A162" t="str">
        <f>IF($A$154='3. Paste report.csv here'!$A$153, '3. Paste report.csv here'!A161, " ")</f>
        <v xml:space="preserve"> </v>
      </c>
      <c r="B162" s="1" t="str">
        <f>IF($A$154='3. Paste report.csv here'!$A$153, INDEX('1. Enter experiment details'!$J$5:$J$15, MATCH($C162, '1. Enter experiment details'!$F$5:$F$15)), " ")</f>
        <v xml:space="preserve"> </v>
      </c>
      <c r="C162" t="str">
        <f>IF($A$154='3. Paste report.csv here'!$A$153, '3. Paste report.csv here'!B161, " ")</f>
        <v xml:space="preserve"> </v>
      </c>
      <c r="D162" t="str">
        <f>IF($A$154='3. Paste report.csv here'!$A$153, '3. Paste report.csv here'!C161, " ")</f>
        <v xml:space="preserve"> </v>
      </c>
      <c r="E162" t="str">
        <f>IF($A$154='3. Paste report.csv here'!$A$153, '3. Paste report.csv here'!D161, " ")</f>
        <v xml:space="preserve"> </v>
      </c>
      <c r="F162" t="str">
        <f>IF($A$154='3. Paste report.csv here'!$A$153, '3. Paste report.csv here'!E161, " ")</f>
        <v xml:space="preserve"> </v>
      </c>
      <c r="G162" t="e">
        <f>IF(COUNTIF(I162:K162, "3C Protease")=0,  INDEX('1. Enter experiment details'!$K$5:$K$15, MATCH($C162, '1. Enter experiment details'!$F$5:$F$15)), INDEX('1. Enter experiment details'!$L$5:$L$15, MATCH($C162, '1. Enter experiment details'!$F$5:$F$15)))</f>
        <v>#N/A</v>
      </c>
      <c r="H162" t="str">
        <f>IF($A$63='3. Paste report.csv here'!$A$62, $E162*$G162/1000, " ")</f>
        <v xml:space="preserve"> </v>
      </c>
      <c r="I162" s="1" t="str">
        <f>IF($A$63='3. Paste report.csv here'!$A$62, VLOOKUP($D162, '1. Enter experiment details'!$M$5:$P$12, 2, FALSE), " ")</f>
        <v xml:space="preserve"> </v>
      </c>
      <c r="J162" s="1" t="str">
        <f>IF($A$63='3. Paste report.csv here'!$A$62, VLOOKUP($D162, '1. Enter experiment details'!$M$5:$P$12, 3, FALSE), " ")</f>
        <v xml:space="preserve"> </v>
      </c>
      <c r="K162" s="1" t="str">
        <f>IF($A$63='3. Paste report.csv here'!$A$62, VLOOKUP($D162, '1. Enter experiment details'!$M$5:$P$12, 4, FALSE), " ")</f>
        <v xml:space="preserve"> </v>
      </c>
      <c r="L162" s="1" t="str">
        <f>IF($A$63='3. Paste report.csv here'!$A$62, VLOOKUP($D71, '1. Enter experiment details'!$M$5:$Q$12, 5, FALSE), " ")</f>
        <v xml:space="preserve"> </v>
      </c>
      <c r="M162" s="1"/>
      <c r="N162" s="1"/>
    </row>
    <row r="163" spans="1:14" x14ac:dyDescent="0.25">
      <c r="A163" t="str">
        <f>IF($A$154='3. Paste report.csv here'!$A$153, '3. Paste report.csv here'!A162, " ")</f>
        <v xml:space="preserve"> </v>
      </c>
      <c r="B163" s="1" t="str">
        <f>IF($A$154='3. Paste report.csv here'!$A$153, INDEX('1. Enter experiment details'!$J$5:$J$15, MATCH($C163, '1. Enter experiment details'!$F$5:$F$15)), " ")</f>
        <v xml:space="preserve"> </v>
      </c>
      <c r="C163" t="str">
        <f>IF($A$154='3. Paste report.csv here'!$A$153, '3. Paste report.csv here'!B162, " ")</f>
        <v xml:space="preserve"> </v>
      </c>
      <c r="D163" t="str">
        <f>IF($A$154='3. Paste report.csv here'!$A$153, '3. Paste report.csv here'!C162, " ")</f>
        <v xml:space="preserve"> </v>
      </c>
      <c r="E163" t="str">
        <f>IF($A$154='3. Paste report.csv here'!$A$153, '3. Paste report.csv here'!D162, " ")</f>
        <v xml:space="preserve"> </v>
      </c>
      <c r="F163" t="str">
        <f>IF($A$154='3. Paste report.csv here'!$A$153, '3. Paste report.csv here'!E162, " ")</f>
        <v xml:space="preserve"> </v>
      </c>
      <c r="G163" t="e">
        <f>IF(COUNTIF(I163:K163, "3C Protease")=0,  INDEX('1. Enter experiment details'!$K$5:$K$15, MATCH($C163, '1. Enter experiment details'!$F$5:$F$15)), INDEX('1. Enter experiment details'!$L$5:$L$15, MATCH($C163, '1. Enter experiment details'!$F$5:$F$15)))</f>
        <v>#N/A</v>
      </c>
      <c r="H163" t="str">
        <f>IF($A$63='3. Paste report.csv here'!$A$62, $E163*$G163/1000, " ")</f>
        <v xml:space="preserve"> </v>
      </c>
      <c r="I163" s="1" t="str">
        <f>IF($A$63='3. Paste report.csv here'!$A$62, VLOOKUP($D163, '1. Enter experiment details'!$M$5:$P$12, 2, FALSE), " ")</f>
        <v xml:space="preserve"> </v>
      </c>
      <c r="J163" s="1" t="str">
        <f>IF($A$63='3. Paste report.csv here'!$A$62, VLOOKUP($D163, '1. Enter experiment details'!$M$5:$P$12, 3, FALSE), " ")</f>
        <v xml:space="preserve"> </v>
      </c>
      <c r="K163" s="1" t="str">
        <f>IF($A$63='3. Paste report.csv here'!$A$62, VLOOKUP($D163, '1. Enter experiment details'!$M$5:$P$12, 4, FALSE), " ")</f>
        <v xml:space="preserve"> </v>
      </c>
      <c r="L163" s="1" t="str">
        <f>IF($A$63='3. Paste report.csv here'!$A$62, VLOOKUP($D72, '1. Enter experiment details'!$M$5:$Q$12, 5, FALSE), " ")</f>
        <v xml:space="preserve"> </v>
      </c>
      <c r="M163" s="1"/>
      <c r="N163" s="1"/>
    </row>
    <row r="164" spans="1:14" x14ac:dyDescent="0.25">
      <c r="A164" t="str">
        <f>IF($A$154='3. Paste report.csv here'!$A$153, '3. Paste report.csv here'!A163, " ")</f>
        <v xml:space="preserve"> </v>
      </c>
      <c r="B164" s="1" t="str">
        <f>IF($A$154='3. Paste report.csv here'!$A$153, INDEX('1. Enter experiment details'!$J$5:$J$15, MATCH($C164, '1. Enter experiment details'!$F$5:$F$15)), " ")</f>
        <v xml:space="preserve"> </v>
      </c>
      <c r="C164" t="str">
        <f>IF($A$154='3. Paste report.csv here'!$A$153, '3. Paste report.csv here'!B163, " ")</f>
        <v xml:space="preserve"> </v>
      </c>
      <c r="D164" t="str">
        <f>IF($A$154='3. Paste report.csv here'!$A$153, '3. Paste report.csv here'!C163, " ")</f>
        <v xml:space="preserve"> </v>
      </c>
      <c r="E164" t="str">
        <f>IF($A$154='3. Paste report.csv here'!$A$153, '3. Paste report.csv here'!D163, " ")</f>
        <v xml:space="preserve"> </v>
      </c>
      <c r="F164" t="str">
        <f>IF($A$154='3. Paste report.csv here'!$A$153, '3. Paste report.csv here'!E163, " ")</f>
        <v xml:space="preserve"> </v>
      </c>
      <c r="G164" t="e">
        <f>IF(COUNTIF(I164:K164, "3C Protease")=0,  INDEX('1. Enter experiment details'!$K$5:$K$15, MATCH($C164, '1. Enter experiment details'!$F$5:$F$15)), INDEX('1. Enter experiment details'!$L$5:$L$15, MATCH($C164, '1. Enter experiment details'!$F$5:$F$15)))</f>
        <v>#N/A</v>
      </c>
      <c r="H164" t="str">
        <f>IF($A$63='3. Paste report.csv here'!$A$62, $E164*$G164/1000, " ")</f>
        <v xml:space="preserve"> </v>
      </c>
      <c r="I164" s="1" t="str">
        <f>IF($A$63='3. Paste report.csv here'!$A$62, VLOOKUP($D164, '1. Enter experiment details'!$M$5:$P$12, 2, FALSE), " ")</f>
        <v xml:space="preserve"> </v>
      </c>
      <c r="J164" s="1" t="str">
        <f>IF($A$63='3. Paste report.csv here'!$A$62, VLOOKUP($D164, '1. Enter experiment details'!$M$5:$P$12, 3, FALSE), " ")</f>
        <v xml:space="preserve"> </v>
      </c>
      <c r="K164" s="1" t="str">
        <f>IF($A$63='3. Paste report.csv here'!$A$62, VLOOKUP($D164, '1. Enter experiment details'!$M$5:$P$12, 4, FALSE), " ")</f>
        <v xml:space="preserve"> </v>
      </c>
      <c r="L164" s="1" t="str">
        <f>IF($A$63='3. Paste report.csv here'!$A$62, VLOOKUP($D73, '1. Enter experiment details'!$M$5:$Q$12, 5, FALSE), " ")</f>
        <v xml:space="preserve"> </v>
      </c>
      <c r="M164" s="1"/>
      <c r="N164" s="1"/>
    </row>
    <row r="165" spans="1:14" x14ac:dyDescent="0.25">
      <c r="A165" t="str">
        <f>IF($A$154='3. Paste report.csv here'!$A$153, '3. Paste report.csv here'!A164, " ")</f>
        <v xml:space="preserve"> </v>
      </c>
      <c r="B165" s="1" t="str">
        <f>IF($A$154='3. Paste report.csv here'!$A$153, INDEX('1. Enter experiment details'!$J$5:$J$15, MATCH($C165, '1. Enter experiment details'!$F$5:$F$15)), " ")</f>
        <v xml:space="preserve"> </v>
      </c>
      <c r="C165" t="str">
        <f>IF($A$154='3. Paste report.csv here'!$A$153, '3. Paste report.csv here'!B164, " ")</f>
        <v xml:space="preserve"> </v>
      </c>
      <c r="D165" t="str">
        <f>IF($A$154='3. Paste report.csv here'!$A$153, '3. Paste report.csv here'!C164, " ")</f>
        <v xml:space="preserve"> </v>
      </c>
      <c r="E165" t="str">
        <f>IF($A$154='3. Paste report.csv here'!$A$153, '3. Paste report.csv here'!D164, " ")</f>
        <v xml:space="preserve"> </v>
      </c>
      <c r="F165" t="str">
        <f>IF($A$154='3. Paste report.csv here'!$A$153, '3. Paste report.csv here'!E164, " ")</f>
        <v xml:space="preserve"> </v>
      </c>
      <c r="G165" t="e">
        <f>IF(COUNTIF(I165:K165, "3C Protease")=0,  INDEX('1. Enter experiment details'!$K$5:$K$15, MATCH($C165, '1. Enter experiment details'!$F$5:$F$15)), INDEX('1. Enter experiment details'!$L$5:$L$15, MATCH($C165, '1. Enter experiment details'!$F$5:$F$15)))</f>
        <v>#N/A</v>
      </c>
      <c r="H165" t="str">
        <f>IF($A$63='3. Paste report.csv here'!$A$62, $E165*$G165/1000, " ")</f>
        <v xml:space="preserve"> </v>
      </c>
      <c r="I165" s="1" t="str">
        <f>IF($A$63='3. Paste report.csv here'!$A$62, VLOOKUP($D165, '1. Enter experiment details'!$M$5:$P$12, 2, FALSE), " ")</f>
        <v xml:space="preserve"> </v>
      </c>
      <c r="J165" s="1" t="str">
        <f>IF($A$63='3. Paste report.csv here'!$A$62, VLOOKUP($D165, '1. Enter experiment details'!$M$5:$P$12, 3, FALSE), " ")</f>
        <v xml:space="preserve"> </v>
      </c>
      <c r="K165" s="1" t="str">
        <f>IF($A$63='3. Paste report.csv here'!$A$62, VLOOKUP($D165, '1. Enter experiment details'!$M$5:$P$12, 4, FALSE), " ")</f>
        <v xml:space="preserve"> </v>
      </c>
      <c r="L165" s="1" t="str">
        <f>IF($A$63='3. Paste report.csv here'!$A$62, VLOOKUP($D74, '1. Enter experiment details'!$M$5:$Q$12, 5, FALSE), " ")</f>
        <v xml:space="preserve"> </v>
      </c>
      <c r="M165" s="1"/>
      <c r="N165" s="1"/>
    </row>
    <row r="166" spans="1:14" x14ac:dyDescent="0.25">
      <c r="A166" t="str">
        <f>IF($A$154='3. Paste report.csv here'!$A$153, '3. Paste report.csv here'!A165, " ")</f>
        <v xml:space="preserve"> </v>
      </c>
      <c r="B166" s="1" t="str">
        <f>IF($A$154='3. Paste report.csv here'!$A$153, INDEX('1. Enter experiment details'!$J$5:$J$15, MATCH($C166, '1. Enter experiment details'!$F$5:$F$15)), " ")</f>
        <v xml:space="preserve"> </v>
      </c>
      <c r="C166" t="str">
        <f>IF($A$154='3. Paste report.csv here'!$A$153, '3. Paste report.csv here'!B165, " ")</f>
        <v xml:space="preserve"> </v>
      </c>
      <c r="D166" t="str">
        <f>IF($A$154='3. Paste report.csv here'!$A$153, '3. Paste report.csv here'!C165, " ")</f>
        <v xml:space="preserve"> </v>
      </c>
      <c r="E166" t="str">
        <f>IF($A$154='3. Paste report.csv here'!$A$153, '3. Paste report.csv here'!D165, " ")</f>
        <v xml:space="preserve"> </v>
      </c>
      <c r="F166" t="str">
        <f>IF($A$154='3. Paste report.csv here'!$A$153, '3. Paste report.csv here'!E165, " ")</f>
        <v xml:space="preserve"> </v>
      </c>
      <c r="G166" t="e">
        <f>IF(COUNTIF(I166:K166, "3C Protease")=0,  INDEX('1. Enter experiment details'!$K$5:$K$15, MATCH($C166, '1. Enter experiment details'!$F$5:$F$15)), INDEX('1. Enter experiment details'!$L$5:$L$15, MATCH($C166, '1. Enter experiment details'!$F$5:$F$15)))</f>
        <v>#N/A</v>
      </c>
      <c r="H166" t="str">
        <f>IF($A$63='3. Paste report.csv here'!$A$62, $E166*$G166/1000, " ")</f>
        <v xml:space="preserve"> </v>
      </c>
      <c r="I166" s="1" t="str">
        <f>IF($A$63='3. Paste report.csv here'!$A$62, VLOOKUP($D166, '1. Enter experiment details'!$M$5:$P$12, 2, FALSE), " ")</f>
        <v xml:space="preserve"> </v>
      </c>
      <c r="J166" s="1" t="str">
        <f>IF($A$63='3. Paste report.csv here'!$A$62, VLOOKUP($D166, '1. Enter experiment details'!$M$5:$P$12, 3, FALSE), " ")</f>
        <v xml:space="preserve"> </v>
      </c>
      <c r="K166" s="1" t="str">
        <f>IF($A$63='3. Paste report.csv here'!$A$62, VLOOKUP($D166, '1. Enter experiment details'!$M$5:$P$12, 4, FALSE), " ")</f>
        <v xml:space="preserve"> </v>
      </c>
      <c r="L166" s="1" t="str">
        <f>IF($A$63='3. Paste report.csv here'!$A$62, VLOOKUP($D75, '1. Enter experiment details'!$M$5:$Q$12, 5, FALSE), " ")</f>
        <v xml:space="preserve"> </v>
      </c>
      <c r="M166" s="1"/>
      <c r="N166" s="1"/>
    </row>
    <row r="167" spans="1:14" x14ac:dyDescent="0.25">
      <c r="A167" t="str">
        <f>IF($A$154='3. Paste report.csv here'!$A$153, '3. Paste report.csv here'!A166, " ")</f>
        <v xml:space="preserve"> </v>
      </c>
      <c r="B167" s="1" t="str">
        <f>IF($A$154='3. Paste report.csv here'!$A$153, INDEX('1. Enter experiment details'!$J$5:$J$15, MATCH($C167, '1. Enter experiment details'!$F$5:$F$15)), " ")</f>
        <v xml:space="preserve"> </v>
      </c>
      <c r="C167" t="str">
        <f>IF($A$154='3. Paste report.csv here'!$A$153, '3. Paste report.csv here'!B166, " ")</f>
        <v xml:space="preserve"> </v>
      </c>
      <c r="D167" t="str">
        <f>IF($A$154='3. Paste report.csv here'!$A$153, '3. Paste report.csv here'!C166, " ")</f>
        <v xml:space="preserve"> </v>
      </c>
      <c r="E167" t="str">
        <f>IF($A$154='3. Paste report.csv here'!$A$153, '3. Paste report.csv here'!D166, " ")</f>
        <v xml:space="preserve"> </v>
      </c>
      <c r="F167" t="str">
        <f>IF($A$154='3. Paste report.csv here'!$A$153, '3. Paste report.csv here'!E166, " ")</f>
        <v xml:space="preserve"> </v>
      </c>
      <c r="G167" t="e">
        <f>IF(COUNTIF(I167:K167, "3C Protease")=0,  INDEX('1. Enter experiment details'!$K$5:$K$15, MATCH($C167, '1. Enter experiment details'!$F$5:$F$15)), INDEX('1. Enter experiment details'!$L$5:$L$15, MATCH($C167, '1. Enter experiment details'!$F$5:$F$15)))</f>
        <v>#N/A</v>
      </c>
      <c r="H167" t="str">
        <f>IF($A$63='3. Paste report.csv here'!$A$62, $E167*$G167/1000, " ")</f>
        <v xml:space="preserve"> </v>
      </c>
      <c r="I167" s="1" t="str">
        <f>IF($A$63='3. Paste report.csv here'!$A$62, VLOOKUP($D167, '1. Enter experiment details'!$M$5:$P$12, 2, FALSE), " ")</f>
        <v xml:space="preserve"> </v>
      </c>
      <c r="J167" s="1" t="str">
        <f>IF($A$63='3. Paste report.csv here'!$A$62, VLOOKUP($D167, '1. Enter experiment details'!$M$5:$P$12, 3, FALSE), " ")</f>
        <v xml:space="preserve"> </v>
      </c>
      <c r="K167" s="1" t="str">
        <f>IF($A$63='3. Paste report.csv here'!$A$62, VLOOKUP($D167, '1. Enter experiment details'!$M$5:$P$12, 4, FALSE), " ")</f>
        <v xml:space="preserve"> </v>
      </c>
      <c r="L167" s="1" t="str">
        <f>IF($A$63='3. Paste report.csv here'!$A$62, VLOOKUP($D76, '1. Enter experiment details'!$M$5:$Q$12, 5, FALSE), " ")</f>
        <v xml:space="preserve"> </v>
      </c>
      <c r="M167" s="1"/>
      <c r="N167" s="1"/>
    </row>
    <row r="168" spans="1:14" x14ac:dyDescent="0.25">
      <c r="A168" t="str">
        <f>IF($A$154='3. Paste report.csv here'!$A$153, '3. Paste report.csv here'!A167, " ")</f>
        <v xml:space="preserve"> </v>
      </c>
      <c r="B168" s="1" t="str">
        <f>IF($A$154='3. Paste report.csv here'!$A$153, INDEX('1. Enter experiment details'!$J$5:$J$15, MATCH($C168, '1. Enter experiment details'!$F$5:$F$15)), " ")</f>
        <v xml:space="preserve"> </v>
      </c>
      <c r="C168" t="str">
        <f>IF($A$154='3. Paste report.csv here'!$A$153, '3. Paste report.csv here'!B167, " ")</f>
        <v xml:space="preserve"> </v>
      </c>
      <c r="D168" t="str">
        <f>IF($A$154='3. Paste report.csv here'!$A$153, '3. Paste report.csv here'!C167, " ")</f>
        <v xml:space="preserve"> </v>
      </c>
      <c r="E168" t="str">
        <f>IF($A$154='3. Paste report.csv here'!$A$153, '3. Paste report.csv here'!D167, " ")</f>
        <v xml:space="preserve"> </v>
      </c>
      <c r="F168" t="str">
        <f>IF($A$154='3. Paste report.csv here'!$A$153, '3. Paste report.csv here'!E167, " ")</f>
        <v xml:space="preserve"> </v>
      </c>
      <c r="G168" t="e">
        <f>IF(COUNTIF(I168:K168, "3C Protease")=0,  INDEX('1. Enter experiment details'!$K$5:$K$15, MATCH($C168, '1. Enter experiment details'!$F$5:$F$15)), INDEX('1. Enter experiment details'!$L$5:$L$15, MATCH($C168, '1. Enter experiment details'!$F$5:$F$15)))</f>
        <v>#N/A</v>
      </c>
      <c r="H168" t="str">
        <f>IF($A$63='3. Paste report.csv here'!$A$62, $E168*$G168/1000, " ")</f>
        <v xml:space="preserve"> </v>
      </c>
      <c r="I168" s="1" t="str">
        <f>IF($A$63='3. Paste report.csv here'!$A$62, VLOOKUP($D168, '1. Enter experiment details'!$M$5:$P$12, 2, FALSE), " ")</f>
        <v xml:space="preserve"> </v>
      </c>
      <c r="J168" s="1" t="str">
        <f>IF($A$63='3. Paste report.csv here'!$A$62, VLOOKUP($D168, '1. Enter experiment details'!$M$5:$P$12, 3, FALSE), " ")</f>
        <v xml:space="preserve"> </v>
      </c>
      <c r="K168" s="1" t="str">
        <f>IF($A$63='3. Paste report.csv here'!$A$62, VLOOKUP($D168, '1. Enter experiment details'!$M$5:$P$12, 4, FALSE), " ")</f>
        <v xml:space="preserve"> </v>
      </c>
      <c r="L168" s="1" t="str">
        <f>IF($A$63='3. Paste report.csv here'!$A$62, VLOOKUP($D77, '1. Enter experiment details'!$M$5:$Q$12, 5, FALSE), " ")</f>
        <v xml:space="preserve"> </v>
      </c>
      <c r="M168" s="1"/>
      <c r="N168" s="1"/>
    </row>
    <row r="169" spans="1:14" x14ac:dyDescent="0.25">
      <c r="A169" t="str">
        <f>IF($A$154='3. Paste report.csv here'!$A$153, '3. Paste report.csv here'!A168, " ")</f>
        <v xml:space="preserve"> </v>
      </c>
      <c r="B169" s="1" t="str">
        <f>IF($A$154='3. Paste report.csv here'!$A$153, INDEX('1. Enter experiment details'!$J$5:$J$15, MATCH($C169, '1. Enter experiment details'!$F$5:$F$15)), " ")</f>
        <v xml:space="preserve"> </v>
      </c>
      <c r="C169" t="str">
        <f>IF($A$154='3. Paste report.csv here'!$A$153, '3. Paste report.csv here'!B168, " ")</f>
        <v xml:space="preserve"> </v>
      </c>
      <c r="D169" t="str">
        <f>IF($A$154='3. Paste report.csv here'!$A$153, '3. Paste report.csv here'!C168, " ")</f>
        <v xml:space="preserve"> </v>
      </c>
      <c r="E169" t="str">
        <f>IF($A$154='3. Paste report.csv here'!$A$153, '3. Paste report.csv here'!D168, " ")</f>
        <v xml:space="preserve"> </v>
      </c>
      <c r="F169" t="str">
        <f>IF($A$154='3. Paste report.csv here'!$A$153, '3. Paste report.csv here'!E168, " ")</f>
        <v xml:space="preserve"> </v>
      </c>
      <c r="G169" t="e">
        <f>IF(COUNTIF(I169:K169, "3C Protease")=0,  INDEX('1. Enter experiment details'!$K$5:$K$15, MATCH($C169, '1. Enter experiment details'!$F$5:$F$15)), INDEX('1. Enter experiment details'!$L$5:$L$15, MATCH($C169, '1. Enter experiment details'!$F$5:$F$15)))</f>
        <v>#N/A</v>
      </c>
      <c r="H169" t="str">
        <f>IF($A$63='3. Paste report.csv here'!$A$62, $E169*$G169/1000, " ")</f>
        <v xml:space="preserve"> </v>
      </c>
      <c r="I169" s="1" t="str">
        <f>IF($A$63='3. Paste report.csv here'!$A$62, VLOOKUP($D169, '1. Enter experiment details'!$M$5:$P$12, 2, FALSE), " ")</f>
        <v xml:space="preserve"> </v>
      </c>
      <c r="J169" s="1" t="str">
        <f>IF($A$63='3. Paste report.csv here'!$A$62, VLOOKUP($D169, '1. Enter experiment details'!$M$5:$P$12, 3, FALSE), " ")</f>
        <v xml:space="preserve"> </v>
      </c>
      <c r="K169" s="1" t="str">
        <f>IF($A$63='3. Paste report.csv here'!$A$62, VLOOKUP($D169, '1. Enter experiment details'!$M$5:$P$12, 4, FALSE), " ")</f>
        <v xml:space="preserve"> </v>
      </c>
      <c r="L169" s="1" t="str">
        <f>IF($A$63='3. Paste report.csv here'!$A$62, VLOOKUP($D78, '1. Enter experiment details'!$M$5:$Q$12, 5, FALSE), " ")</f>
        <v xml:space="preserve"> </v>
      </c>
      <c r="M169" s="1"/>
      <c r="N169" s="1"/>
    </row>
    <row r="170" spans="1:14" x14ac:dyDescent="0.25">
      <c r="A170" t="str">
        <f>IF($A$154='3. Paste report.csv here'!$A$153, '3. Paste report.csv here'!A169, " ")</f>
        <v xml:space="preserve"> </v>
      </c>
      <c r="B170" s="1" t="str">
        <f>IF($A$154='3. Paste report.csv here'!$A$153, INDEX('1. Enter experiment details'!$J$5:$J$15, MATCH($C170, '1. Enter experiment details'!$F$5:$F$15)), " ")</f>
        <v xml:space="preserve"> </v>
      </c>
      <c r="C170" t="str">
        <f>IF($A$154='3. Paste report.csv here'!$A$153, '3. Paste report.csv here'!B169, " ")</f>
        <v xml:space="preserve"> </v>
      </c>
      <c r="D170" t="str">
        <f>IF($A$154='3. Paste report.csv here'!$A$153, '3. Paste report.csv here'!C169, " ")</f>
        <v xml:space="preserve"> </v>
      </c>
      <c r="E170" t="str">
        <f>IF($A$154='3. Paste report.csv here'!$A$153, '3. Paste report.csv here'!D169, " ")</f>
        <v xml:space="preserve"> </v>
      </c>
      <c r="F170" t="str">
        <f>IF($A$154='3. Paste report.csv here'!$A$153, '3. Paste report.csv here'!E169, " ")</f>
        <v xml:space="preserve"> </v>
      </c>
      <c r="G170" t="e">
        <f>IF(COUNTIF(I170:K170, "3C Protease")=0,  INDEX('1. Enter experiment details'!$K$5:$K$15, MATCH($C170, '1. Enter experiment details'!$F$5:$F$15)), INDEX('1. Enter experiment details'!$L$5:$L$15, MATCH($C170, '1. Enter experiment details'!$F$5:$F$15)))</f>
        <v>#N/A</v>
      </c>
      <c r="H170" t="str">
        <f>IF($A$63='3. Paste report.csv here'!$A$62, $E170*$G170/1000, " ")</f>
        <v xml:space="preserve"> </v>
      </c>
      <c r="I170" s="1" t="str">
        <f>IF($A$63='3. Paste report.csv here'!$A$62, VLOOKUP($D170, '1. Enter experiment details'!$M$5:$P$12, 2, FALSE), " ")</f>
        <v xml:space="preserve"> </v>
      </c>
      <c r="J170" s="1" t="str">
        <f>IF($A$63='3. Paste report.csv here'!$A$62, VLOOKUP($D170, '1. Enter experiment details'!$M$5:$P$12, 3, FALSE), " ")</f>
        <v xml:space="preserve"> </v>
      </c>
      <c r="K170" s="1" t="str">
        <f>IF($A$63='3. Paste report.csv here'!$A$62, VLOOKUP($D170, '1. Enter experiment details'!$M$5:$P$12, 4, FALSE), " ")</f>
        <v xml:space="preserve"> </v>
      </c>
      <c r="L170" s="1" t="str">
        <f>IF($A$63='3. Paste report.csv here'!$A$62, VLOOKUP($D79, '1. Enter experiment details'!$M$5:$Q$12, 5, FALSE), " ")</f>
        <v xml:space="preserve"> </v>
      </c>
      <c r="M170" s="1"/>
      <c r="N170" s="1"/>
    </row>
    <row r="171" spans="1:14" x14ac:dyDescent="0.25">
      <c r="A171" t="str">
        <f>IF($A$154='3. Paste report.csv here'!$A$153, '3. Paste report.csv here'!A170, " ")</f>
        <v xml:space="preserve"> </v>
      </c>
      <c r="B171" s="1" t="str">
        <f>IF($A$154='3. Paste report.csv here'!$A$153, INDEX('1. Enter experiment details'!$J$5:$J$15, MATCH($C171, '1. Enter experiment details'!$F$5:$F$15)), " ")</f>
        <v xml:space="preserve"> </v>
      </c>
      <c r="C171" t="str">
        <f>IF($A$154='3. Paste report.csv here'!$A$153, '3. Paste report.csv here'!B170, " ")</f>
        <v xml:space="preserve"> </v>
      </c>
      <c r="D171" t="str">
        <f>IF($A$154='3. Paste report.csv here'!$A$153, '3. Paste report.csv here'!C170, " ")</f>
        <v xml:space="preserve"> </v>
      </c>
      <c r="E171" t="str">
        <f>IF($A$154='3. Paste report.csv here'!$A$153, '3. Paste report.csv here'!D170, " ")</f>
        <v xml:space="preserve"> </v>
      </c>
      <c r="F171" t="str">
        <f>IF($A$154='3. Paste report.csv here'!$A$153, '3. Paste report.csv here'!E170, " ")</f>
        <v xml:space="preserve"> </v>
      </c>
      <c r="G171" t="e">
        <f>IF(COUNTIF(I171:K171, "3C Protease")=0,  INDEX('1. Enter experiment details'!$K$5:$K$15, MATCH($C171, '1. Enter experiment details'!$F$5:$F$15)), INDEX('1. Enter experiment details'!$L$5:$L$15, MATCH($C171, '1. Enter experiment details'!$F$5:$F$15)))</f>
        <v>#N/A</v>
      </c>
      <c r="H171" t="str">
        <f>IF($A$63='3. Paste report.csv here'!$A$62, $E171*$G171/1000, " ")</f>
        <v xml:space="preserve"> </v>
      </c>
      <c r="I171" s="1" t="str">
        <f>IF($A$63='3. Paste report.csv here'!$A$62, VLOOKUP($D171, '1. Enter experiment details'!$M$5:$P$12, 2, FALSE), " ")</f>
        <v xml:space="preserve"> </v>
      </c>
      <c r="J171" s="1" t="str">
        <f>IF($A$63='3. Paste report.csv here'!$A$62, VLOOKUP($D171, '1. Enter experiment details'!$M$5:$P$12, 3, FALSE), " ")</f>
        <v xml:space="preserve"> </v>
      </c>
      <c r="K171" s="1" t="str">
        <f>IF($A$63='3. Paste report.csv here'!$A$62, VLOOKUP($D171, '1. Enter experiment details'!$M$5:$P$12, 4, FALSE), " ")</f>
        <v xml:space="preserve"> </v>
      </c>
      <c r="L171" s="1" t="str">
        <f>IF($A$63='3. Paste report.csv here'!$A$62, VLOOKUP($D80, '1. Enter experiment details'!$M$5:$Q$12, 5, FALSE), " ")</f>
        <v xml:space="preserve"> </v>
      </c>
      <c r="M171" s="1"/>
      <c r="N171" s="1"/>
    </row>
    <row r="172" spans="1:14" x14ac:dyDescent="0.25">
      <c r="A172" t="str">
        <f>IF($A$154='3. Paste report.csv here'!$A$153, '3. Paste report.csv here'!A171, " ")</f>
        <v xml:space="preserve"> </v>
      </c>
      <c r="B172" s="1" t="str">
        <f>IF($A$154='3. Paste report.csv here'!$A$153, INDEX('1. Enter experiment details'!$J$5:$J$15, MATCH($C172, '1. Enter experiment details'!$F$5:$F$15)), " ")</f>
        <v xml:space="preserve"> </v>
      </c>
      <c r="C172" t="str">
        <f>IF($A$154='3. Paste report.csv here'!$A$153, '3. Paste report.csv here'!B171, " ")</f>
        <v xml:space="preserve"> </v>
      </c>
      <c r="D172" t="str">
        <f>IF($A$154='3. Paste report.csv here'!$A$153, '3. Paste report.csv here'!C171, " ")</f>
        <v xml:space="preserve"> </v>
      </c>
      <c r="E172" t="str">
        <f>IF($A$154='3. Paste report.csv here'!$A$153, '3. Paste report.csv here'!D171, " ")</f>
        <v xml:space="preserve"> </v>
      </c>
      <c r="F172" t="str">
        <f>IF($A$154='3. Paste report.csv here'!$A$153, '3. Paste report.csv here'!E171, " ")</f>
        <v xml:space="preserve"> </v>
      </c>
      <c r="G172" t="e">
        <f>IF(COUNTIF(I172:K172, "3C Protease")=0,  INDEX('1. Enter experiment details'!$K$5:$K$15, MATCH($C172, '1. Enter experiment details'!$F$5:$F$15)), INDEX('1. Enter experiment details'!$L$5:$L$15, MATCH($C172, '1. Enter experiment details'!$F$5:$F$15)))</f>
        <v>#N/A</v>
      </c>
      <c r="H172" t="str">
        <f>IF($A$63='3. Paste report.csv here'!$A$62, $E172*$G172/1000, " ")</f>
        <v xml:space="preserve"> </v>
      </c>
      <c r="I172" s="1" t="str">
        <f>IF($A$63='3. Paste report.csv here'!$A$62, VLOOKUP($D172, '1. Enter experiment details'!$M$5:$P$12, 2, FALSE), " ")</f>
        <v xml:space="preserve"> </v>
      </c>
      <c r="J172" s="1" t="str">
        <f>IF($A$63='3. Paste report.csv here'!$A$62, VLOOKUP($D172, '1. Enter experiment details'!$M$5:$P$12, 3, FALSE), " ")</f>
        <v xml:space="preserve"> </v>
      </c>
      <c r="K172" s="1" t="str">
        <f>IF($A$63='3. Paste report.csv here'!$A$62, VLOOKUP($D172, '1. Enter experiment details'!$M$5:$P$12, 4, FALSE), " ")</f>
        <v xml:space="preserve"> </v>
      </c>
      <c r="L172" s="1" t="str">
        <f>IF($A$63='3. Paste report.csv here'!$A$62, VLOOKUP($D81, '1. Enter experiment details'!$M$5:$Q$12, 5, FALSE), " ")</f>
        <v xml:space="preserve"> </v>
      </c>
      <c r="M172" s="1"/>
      <c r="N172" s="1"/>
    </row>
    <row r="173" spans="1:14" x14ac:dyDescent="0.25">
      <c r="A173" t="str">
        <f>IF($A$154='3. Paste report.csv here'!$A$153, '3. Paste report.csv here'!A172, " ")</f>
        <v xml:space="preserve"> </v>
      </c>
      <c r="B173" s="1" t="str">
        <f>IF($A$154='3. Paste report.csv here'!$A$153, INDEX('1. Enter experiment details'!$J$5:$J$15, MATCH($C173, '1. Enter experiment details'!$F$5:$F$15)), " ")</f>
        <v xml:space="preserve"> </v>
      </c>
      <c r="C173" t="str">
        <f>IF($A$154='3. Paste report.csv here'!$A$153, '3. Paste report.csv here'!B172, " ")</f>
        <v xml:space="preserve"> </v>
      </c>
      <c r="D173" t="str">
        <f>IF($A$154='3. Paste report.csv here'!$A$153, '3. Paste report.csv here'!C172, " ")</f>
        <v xml:space="preserve"> </v>
      </c>
      <c r="E173" t="str">
        <f>IF($A$154='3. Paste report.csv here'!$A$153, '3. Paste report.csv here'!D172, " ")</f>
        <v xml:space="preserve"> </v>
      </c>
      <c r="F173" t="str">
        <f>IF($A$154='3. Paste report.csv here'!$A$153, '3. Paste report.csv here'!E172, " ")</f>
        <v xml:space="preserve"> </v>
      </c>
      <c r="G173" t="e">
        <f>IF(COUNTIF(I173:K173, "3C Protease")=0,  INDEX('1. Enter experiment details'!$K$5:$K$15, MATCH($C173, '1. Enter experiment details'!$F$5:$F$15)), INDEX('1. Enter experiment details'!$L$5:$L$15, MATCH($C173, '1. Enter experiment details'!$F$5:$F$15)))</f>
        <v>#N/A</v>
      </c>
      <c r="H173" t="str">
        <f>IF($A$63='3. Paste report.csv here'!$A$62, $E173*$G173/1000, " ")</f>
        <v xml:space="preserve"> </v>
      </c>
      <c r="I173" s="1" t="str">
        <f>IF($A$63='3. Paste report.csv here'!$A$62, VLOOKUP($D173, '1. Enter experiment details'!$M$5:$P$12, 2, FALSE), " ")</f>
        <v xml:space="preserve"> </v>
      </c>
      <c r="J173" s="1" t="str">
        <f>IF($A$63='3. Paste report.csv here'!$A$62, VLOOKUP($D173, '1. Enter experiment details'!$M$5:$P$12, 3, FALSE), " ")</f>
        <v xml:space="preserve"> </v>
      </c>
      <c r="K173" s="1" t="str">
        <f>IF($A$63='3. Paste report.csv here'!$A$62, VLOOKUP($D173, '1. Enter experiment details'!$M$5:$P$12, 4, FALSE), " ")</f>
        <v xml:space="preserve"> </v>
      </c>
      <c r="L173" s="1" t="str">
        <f>IF($A$63='3. Paste report.csv here'!$A$62, VLOOKUP($D82, '1. Enter experiment details'!$M$5:$Q$12, 5, FALSE), " ")</f>
        <v xml:space="preserve"> </v>
      </c>
      <c r="M173" s="1"/>
      <c r="N173" s="1"/>
    </row>
    <row r="174" spans="1:14" x14ac:dyDescent="0.25">
      <c r="A174" t="str">
        <f>IF($A$154='3. Paste report.csv here'!$A$153, '3. Paste report.csv here'!A173, " ")</f>
        <v xml:space="preserve"> </v>
      </c>
      <c r="B174" s="1" t="str">
        <f>IF($A$154='3. Paste report.csv here'!$A$153, INDEX('1. Enter experiment details'!$J$5:$J$15, MATCH($C174, '1. Enter experiment details'!$F$5:$F$15)), " ")</f>
        <v xml:space="preserve"> </v>
      </c>
      <c r="C174" t="str">
        <f>IF($A$154='3. Paste report.csv here'!$A$153, '3. Paste report.csv here'!B173, " ")</f>
        <v xml:space="preserve"> </v>
      </c>
      <c r="D174" t="str">
        <f>IF($A$154='3. Paste report.csv here'!$A$153, '3. Paste report.csv here'!C173, " ")</f>
        <v xml:space="preserve"> </v>
      </c>
      <c r="E174" t="str">
        <f>IF($A$154='3. Paste report.csv here'!$A$153, '3. Paste report.csv here'!D173, " ")</f>
        <v xml:space="preserve"> </v>
      </c>
      <c r="F174" t="str">
        <f>IF($A$154='3. Paste report.csv here'!$A$153, '3. Paste report.csv here'!E173, " ")</f>
        <v xml:space="preserve"> </v>
      </c>
      <c r="G174" t="e">
        <f>IF(COUNTIF(I174:K174, "3C Protease")=0,  INDEX('1. Enter experiment details'!$K$5:$K$15, MATCH($C174, '1. Enter experiment details'!$F$5:$F$15)), INDEX('1. Enter experiment details'!$L$5:$L$15, MATCH($C174, '1. Enter experiment details'!$F$5:$F$15)))</f>
        <v>#N/A</v>
      </c>
      <c r="H174" t="str">
        <f>IF($A$63='3. Paste report.csv here'!$A$62, $E174*$G174/1000, " ")</f>
        <v xml:space="preserve"> </v>
      </c>
      <c r="I174" s="1" t="str">
        <f>IF($A$63='3. Paste report.csv here'!$A$62, VLOOKUP($D174, '1. Enter experiment details'!$M$5:$P$12, 2, FALSE), " ")</f>
        <v xml:space="preserve"> </v>
      </c>
      <c r="J174" s="1" t="str">
        <f>IF($A$63='3. Paste report.csv here'!$A$62, VLOOKUP($D174, '1. Enter experiment details'!$M$5:$P$12, 3, FALSE), " ")</f>
        <v xml:space="preserve"> </v>
      </c>
      <c r="K174" s="1" t="str">
        <f>IF($A$63='3. Paste report.csv here'!$A$62, VLOOKUP($D174, '1. Enter experiment details'!$M$5:$P$12, 4, FALSE), " ")</f>
        <v xml:space="preserve"> </v>
      </c>
      <c r="L174" s="1" t="str">
        <f>IF($A$63='3. Paste report.csv here'!$A$62, VLOOKUP($D83, '1. Enter experiment details'!$M$5:$Q$12, 5, FALSE), " ")</f>
        <v xml:space="preserve"> </v>
      </c>
      <c r="M174" s="1"/>
      <c r="N174" s="1"/>
    </row>
    <row r="175" spans="1:14" x14ac:dyDescent="0.25">
      <c r="A175" t="str">
        <f>IF($A$154='3. Paste report.csv here'!$A$153, '3. Paste report.csv here'!A174, " ")</f>
        <v xml:space="preserve"> </v>
      </c>
      <c r="B175" s="1" t="str">
        <f>IF($A$154='3. Paste report.csv here'!$A$153, INDEX('1. Enter experiment details'!$J$5:$J$15, MATCH($C175, '1. Enter experiment details'!$F$5:$F$15)), " ")</f>
        <v xml:space="preserve"> </v>
      </c>
      <c r="C175" t="str">
        <f>IF($A$154='3. Paste report.csv here'!$A$153, '3. Paste report.csv here'!B174, " ")</f>
        <v xml:space="preserve"> </v>
      </c>
      <c r="D175" t="str">
        <f>IF($A$154='3. Paste report.csv here'!$A$153, '3. Paste report.csv here'!C174, " ")</f>
        <v xml:space="preserve"> </v>
      </c>
      <c r="E175" t="str">
        <f>IF($A$154='3. Paste report.csv here'!$A$153, '3. Paste report.csv here'!D174, " ")</f>
        <v xml:space="preserve"> </v>
      </c>
      <c r="F175" t="str">
        <f>IF($A$154='3. Paste report.csv here'!$A$153, '3. Paste report.csv here'!E174, " ")</f>
        <v xml:space="preserve"> </v>
      </c>
      <c r="G175" t="e">
        <f>IF(COUNTIF(I175:K175, "3C Protease")=0,  INDEX('1. Enter experiment details'!$K$5:$K$15, MATCH($C175, '1. Enter experiment details'!$F$5:$F$15)), INDEX('1. Enter experiment details'!$L$5:$L$15, MATCH($C175, '1. Enter experiment details'!$F$5:$F$15)))</f>
        <v>#N/A</v>
      </c>
      <c r="H175" t="str">
        <f>IF($A$63='3. Paste report.csv here'!$A$62, $E175*$G175/1000, " ")</f>
        <v xml:space="preserve"> </v>
      </c>
      <c r="I175" s="1" t="str">
        <f>IF($A$63='3. Paste report.csv here'!$A$62, VLOOKUP($D175, '1. Enter experiment details'!$M$5:$P$12, 2, FALSE), " ")</f>
        <v xml:space="preserve"> </v>
      </c>
      <c r="J175" s="1" t="str">
        <f>IF($A$63='3. Paste report.csv here'!$A$62, VLOOKUP($D175, '1. Enter experiment details'!$M$5:$P$12, 3, FALSE), " ")</f>
        <v xml:space="preserve"> </v>
      </c>
      <c r="K175" s="1" t="str">
        <f>IF($A$63='3. Paste report.csv here'!$A$62, VLOOKUP($D175, '1. Enter experiment details'!$M$5:$P$12, 4, FALSE), " ")</f>
        <v xml:space="preserve"> </v>
      </c>
      <c r="L175" s="1" t="str">
        <f>IF($A$63='3. Paste report.csv here'!$A$62, VLOOKUP($D84, '1. Enter experiment details'!$M$5:$Q$12, 5, FALSE), " ")</f>
        <v xml:space="preserve"> </v>
      </c>
      <c r="M175" s="1"/>
      <c r="N175" s="1"/>
    </row>
    <row r="176" spans="1:14" x14ac:dyDescent="0.25">
      <c r="A176" t="str">
        <f>IF($A$154='3. Paste report.csv here'!$A$153, '3. Paste report.csv here'!A175, " ")</f>
        <v xml:space="preserve"> </v>
      </c>
      <c r="B176" s="1" t="str">
        <f>IF($A$154='3. Paste report.csv here'!$A$153, INDEX('1. Enter experiment details'!$J$5:$J$15, MATCH($C176, '1. Enter experiment details'!$F$5:$F$15)), " ")</f>
        <v xml:space="preserve"> </v>
      </c>
      <c r="C176" t="str">
        <f>IF($A$154='3. Paste report.csv here'!$A$153, '3. Paste report.csv here'!B175, " ")</f>
        <v xml:space="preserve"> </v>
      </c>
      <c r="D176" t="str">
        <f>IF($A$154='3. Paste report.csv here'!$A$153, '3. Paste report.csv here'!C175, " ")</f>
        <v xml:space="preserve"> </v>
      </c>
      <c r="E176" t="str">
        <f>IF($A$154='3. Paste report.csv here'!$A$153, '3. Paste report.csv here'!D175, " ")</f>
        <v xml:space="preserve"> </v>
      </c>
      <c r="F176" t="str">
        <f>IF($A$154='3. Paste report.csv here'!$A$153, '3. Paste report.csv here'!E175, " ")</f>
        <v xml:space="preserve"> </v>
      </c>
      <c r="G176" t="e">
        <f>IF(COUNTIF(I176:K176, "3C Protease")=0,  INDEX('1. Enter experiment details'!$K$5:$K$15, MATCH($C176, '1. Enter experiment details'!$F$5:$F$15)), INDEX('1. Enter experiment details'!$L$5:$L$15, MATCH($C176, '1. Enter experiment details'!$F$5:$F$15)))</f>
        <v>#N/A</v>
      </c>
      <c r="H176" t="str">
        <f>IF($A$63='3. Paste report.csv here'!$A$62, $E176*$G176/1000, " ")</f>
        <v xml:space="preserve"> </v>
      </c>
      <c r="I176" s="1" t="str">
        <f>IF($A$63='3. Paste report.csv here'!$A$62, VLOOKUP($D176, '1. Enter experiment details'!$M$5:$P$12, 2, FALSE), " ")</f>
        <v xml:space="preserve"> </v>
      </c>
      <c r="J176" s="1" t="str">
        <f>IF($A$63='3. Paste report.csv here'!$A$62, VLOOKUP($D176, '1. Enter experiment details'!$M$5:$P$12, 3, FALSE), " ")</f>
        <v xml:space="preserve"> </v>
      </c>
      <c r="K176" s="1" t="str">
        <f>IF($A$63='3. Paste report.csv here'!$A$62, VLOOKUP($D176, '1. Enter experiment details'!$M$5:$P$12, 4, FALSE), " ")</f>
        <v xml:space="preserve"> </v>
      </c>
      <c r="L176" s="1" t="str">
        <f>IF($A$63='3. Paste report.csv here'!$A$62, VLOOKUP($D85, '1. Enter experiment details'!$M$5:$Q$12, 5, FALSE), " ")</f>
        <v xml:space="preserve"> </v>
      </c>
      <c r="M176" s="1"/>
      <c r="N176" s="1"/>
    </row>
    <row r="177" spans="1:14" x14ac:dyDescent="0.25">
      <c r="A177" t="str">
        <f>IF($A$154='3. Paste report.csv here'!$A$153, '3. Paste report.csv here'!A176, " ")</f>
        <v xml:space="preserve"> </v>
      </c>
      <c r="B177" s="1" t="str">
        <f>IF($A$154='3. Paste report.csv here'!$A$153, INDEX('1. Enter experiment details'!$J$5:$J$15, MATCH($C177, '1. Enter experiment details'!$F$5:$F$15)), " ")</f>
        <v xml:space="preserve"> </v>
      </c>
      <c r="C177" t="str">
        <f>IF($A$154='3. Paste report.csv here'!$A$153, '3. Paste report.csv here'!B176, " ")</f>
        <v xml:space="preserve"> </v>
      </c>
      <c r="D177" t="str">
        <f>IF($A$154='3. Paste report.csv here'!$A$153, '3. Paste report.csv here'!C176, " ")</f>
        <v xml:space="preserve"> </v>
      </c>
      <c r="E177" t="str">
        <f>IF($A$154='3. Paste report.csv here'!$A$153, '3. Paste report.csv here'!D176, " ")</f>
        <v xml:space="preserve"> </v>
      </c>
      <c r="F177" t="str">
        <f>IF($A$154='3. Paste report.csv here'!$A$153, '3. Paste report.csv here'!E176, " ")</f>
        <v xml:space="preserve"> </v>
      </c>
      <c r="G177" t="e">
        <f>IF(COUNTIF(I177:K177, "3C Protease")=0,  INDEX('1. Enter experiment details'!$K$5:$K$15, MATCH($C177, '1. Enter experiment details'!$F$5:$F$15)), INDEX('1. Enter experiment details'!$L$5:$L$15, MATCH($C177, '1. Enter experiment details'!$F$5:$F$15)))</f>
        <v>#N/A</v>
      </c>
      <c r="H177" t="str">
        <f>IF($A$63='3. Paste report.csv here'!$A$62, $E177*$G177/1000, " ")</f>
        <v xml:space="preserve"> </v>
      </c>
      <c r="I177" s="1" t="str">
        <f>IF($A$63='3. Paste report.csv here'!$A$62, VLOOKUP($D177, '1. Enter experiment details'!$M$5:$P$12, 2, FALSE), " ")</f>
        <v xml:space="preserve"> </v>
      </c>
      <c r="J177" s="1" t="str">
        <f>IF($A$63='3. Paste report.csv here'!$A$62, VLOOKUP($D177, '1. Enter experiment details'!$M$5:$P$12, 3, FALSE), " ")</f>
        <v xml:space="preserve"> </v>
      </c>
      <c r="K177" s="1" t="str">
        <f>IF($A$63='3. Paste report.csv here'!$A$62, VLOOKUP($D177, '1. Enter experiment details'!$M$5:$P$12, 4, FALSE), " ")</f>
        <v xml:space="preserve"> </v>
      </c>
      <c r="L177" s="1" t="str">
        <f>IF($A$63='3. Paste report.csv here'!$A$62, VLOOKUP($D86, '1. Enter experiment details'!$M$5:$Q$12, 5, FALSE), " ")</f>
        <v xml:space="preserve"> </v>
      </c>
      <c r="M177" s="1"/>
      <c r="N177" s="1"/>
    </row>
    <row r="178" spans="1:14" x14ac:dyDescent="0.25">
      <c r="A178" t="str">
        <f>IF($A$154='3. Paste report.csv here'!$A$153, '3. Paste report.csv here'!A177, " ")</f>
        <v xml:space="preserve"> </v>
      </c>
      <c r="B178" s="1" t="str">
        <f>IF($A$154='3. Paste report.csv here'!$A$153, INDEX('1. Enter experiment details'!$J$5:$J$15, MATCH($C178, '1. Enter experiment details'!$F$5:$F$15)), " ")</f>
        <v xml:space="preserve"> </v>
      </c>
      <c r="C178" t="str">
        <f>IF($A$154='3. Paste report.csv here'!$A$153, '3. Paste report.csv here'!B177, " ")</f>
        <v xml:space="preserve"> </v>
      </c>
      <c r="D178" t="str">
        <f>IF($A$154='3. Paste report.csv here'!$A$153, '3. Paste report.csv here'!C177, " ")</f>
        <v xml:space="preserve"> </v>
      </c>
      <c r="E178" t="str">
        <f>IF($A$154='3. Paste report.csv here'!$A$153, '3. Paste report.csv here'!D177, " ")</f>
        <v xml:space="preserve"> </v>
      </c>
      <c r="F178" t="str">
        <f>IF($A$154='3. Paste report.csv here'!$A$153, '3. Paste report.csv here'!E177, " ")</f>
        <v xml:space="preserve"> </v>
      </c>
      <c r="G178" t="e">
        <f>IF(COUNTIF(I178:K178, "3C Protease")=0,  INDEX('1. Enter experiment details'!$K$5:$K$15, MATCH($C178, '1. Enter experiment details'!$F$5:$F$15)), INDEX('1. Enter experiment details'!$L$5:$L$15, MATCH($C178, '1. Enter experiment details'!$F$5:$F$15)))</f>
        <v>#N/A</v>
      </c>
      <c r="H178" t="str">
        <f>IF($A$63='3. Paste report.csv here'!$A$62, $E178*$G178/1000, " ")</f>
        <v xml:space="preserve"> </v>
      </c>
      <c r="I178" s="1" t="str">
        <f>IF($A$63='3. Paste report.csv here'!$A$62, VLOOKUP($D178, '1. Enter experiment details'!$M$5:$P$12, 2, FALSE), " ")</f>
        <v xml:space="preserve"> </v>
      </c>
      <c r="J178" s="1" t="str">
        <f>IF($A$63='3. Paste report.csv here'!$A$62, VLOOKUP($D178, '1. Enter experiment details'!$M$5:$P$12, 3, FALSE), " ")</f>
        <v xml:space="preserve"> </v>
      </c>
      <c r="K178" s="1" t="str">
        <f>IF($A$63='3. Paste report.csv here'!$A$62, VLOOKUP($D178, '1. Enter experiment details'!$M$5:$P$12, 4, FALSE), " ")</f>
        <v xml:space="preserve"> </v>
      </c>
      <c r="L178" s="1" t="str">
        <f>IF($A$63='3. Paste report.csv here'!$A$62, VLOOKUP($D87, '1. Enter experiment details'!$M$5:$Q$12, 5, FALSE), " ")</f>
        <v xml:space="preserve"> </v>
      </c>
      <c r="M178" s="1"/>
      <c r="N178" s="1"/>
    </row>
    <row r="179" spans="1:14" x14ac:dyDescent="0.25">
      <c r="A179" t="str">
        <f>IF($A$154='3. Paste report.csv here'!$A$153, '3. Paste report.csv here'!A178, " ")</f>
        <v xml:space="preserve"> </v>
      </c>
      <c r="B179" s="1" t="str">
        <f>IF($A$154='3. Paste report.csv here'!$A$153, INDEX('1. Enter experiment details'!$J$5:$J$15, MATCH($C179, '1. Enter experiment details'!$F$5:$F$15)), " ")</f>
        <v xml:space="preserve"> </v>
      </c>
      <c r="C179" t="str">
        <f>IF($A$154='3. Paste report.csv here'!$A$153, '3. Paste report.csv here'!B178, " ")</f>
        <v xml:space="preserve"> </v>
      </c>
      <c r="D179" t="str">
        <f>IF($A$154='3. Paste report.csv here'!$A$153, '3. Paste report.csv here'!C178, " ")</f>
        <v xml:space="preserve"> </v>
      </c>
      <c r="E179" t="str">
        <f>IF($A$154='3. Paste report.csv here'!$A$153, '3. Paste report.csv here'!D178, " ")</f>
        <v xml:space="preserve"> </v>
      </c>
      <c r="F179" t="str">
        <f>IF($A$154='3. Paste report.csv here'!$A$153, '3. Paste report.csv here'!E178, " ")</f>
        <v xml:space="preserve"> </v>
      </c>
      <c r="G179" t="e">
        <f>IF(COUNTIF(I179:K179, "3C Protease")=0,  INDEX('1. Enter experiment details'!$K$5:$K$15, MATCH($C179, '1. Enter experiment details'!$F$5:$F$15)), INDEX('1. Enter experiment details'!$L$5:$L$15, MATCH($C179, '1. Enter experiment details'!$F$5:$F$15)))</f>
        <v>#N/A</v>
      </c>
      <c r="H179" t="str">
        <f>IF($A$63='3. Paste report.csv here'!$A$62, $E179*$G179/1000, " ")</f>
        <v xml:space="preserve"> </v>
      </c>
      <c r="I179" s="1" t="str">
        <f>IF($A$63='3. Paste report.csv here'!$A$62, VLOOKUP($D179, '1. Enter experiment details'!$M$5:$P$12, 2, FALSE), " ")</f>
        <v xml:space="preserve"> </v>
      </c>
      <c r="J179" s="1" t="str">
        <f>IF($A$63='3. Paste report.csv here'!$A$62, VLOOKUP($D179, '1. Enter experiment details'!$M$5:$P$12, 3, FALSE), " ")</f>
        <v xml:space="preserve"> </v>
      </c>
      <c r="K179" s="1" t="str">
        <f>IF($A$63='3. Paste report.csv here'!$A$62, VLOOKUP($D179, '1. Enter experiment details'!$M$5:$P$12, 4, FALSE), " ")</f>
        <v xml:space="preserve"> </v>
      </c>
      <c r="L179" s="1" t="str">
        <f>IF($A$63='3. Paste report.csv here'!$A$62, VLOOKUP($D88, '1. Enter experiment details'!$M$5:$Q$12, 5, FALSE), " ")</f>
        <v xml:space="preserve"> </v>
      </c>
      <c r="M179" s="1"/>
      <c r="N179" s="1"/>
    </row>
    <row r="180" spans="1:14" x14ac:dyDescent="0.25">
      <c r="A180" t="str">
        <f>IF($A$154='3. Paste report.csv here'!$A$153, '3. Paste report.csv here'!A179, " ")</f>
        <v xml:space="preserve"> </v>
      </c>
      <c r="B180" s="1" t="str">
        <f>IF($A$154='3. Paste report.csv here'!$A$153, INDEX('1. Enter experiment details'!$J$5:$J$15, MATCH($C180, '1. Enter experiment details'!$F$5:$F$15)), " ")</f>
        <v xml:space="preserve"> </v>
      </c>
      <c r="C180" t="str">
        <f>IF($A$154='3. Paste report.csv here'!$A$153, '3. Paste report.csv here'!B179, " ")</f>
        <v xml:space="preserve"> </v>
      </c>
      <c r="D180" t="str">
        <f>IF($A$154='3. Paste report.csv here'!$A$153, '3. Paste report.csv here'!C179, " ")</f>
        <v xml:space="preserve"> </v>
      </c>
      <c r="E180" t="str">
        <f>IF($A$154='3. Paste report.csv here'!$A$153, '3. Paste report.csv here'!D179, " ")</f>
        <v xml:space="preserve"> </v>
      </c>
      <c r="F180" t="str">
        <f>IF($A$154='3. Paste report.csv here'!$A$153, '3. Paste report.csv here'!E179, " ")</f>
        <v xml:space="preserve"> </v>
      </c>
      <c r="G180" t="e">
        <f>IF(COUNTIF(I180:K180, "3C Protease")=0,  INDEX('1. Enter experiment details'!$K$5:$K$15, MATCH($C180, '1. Enter experiment details'!$F$5:$F$15)), INDEX('1. Enter experiment details'!$L$5:$L$15, MATCH($C180, '1. Enter experiment details'!$F$5:$F$15)))</f>
        <v>#N/A</v>
      </c>
      <c r="H180" t="str">
        <f>IF($A$63='3. Paste report.csv here'!$A$62, $E180*$G180/1000, " ")</f>
        <v xml:space="preserve"> </v>
      </c>
      <c r="I180" s="1" t="str">
        <f>IF($A$63='3. Paste report.csv here'!$A$62, VLOOKUP($D180, '1. Enter experiment details'!$M$5:$P$12, 2, FALSE), " ")</f>
        <v xml:space="preserve"> </v>
      </c>
      <c r="J180" s="1" t="str">
        <f>IF($A$63='3. Paste report.csv here'!$A$62, VLOOKUP($D180, '1. Enter experiment details'!$M$5:$P$12, 3, FALSE), " ")</f>
        <v xml:space="preserve"> </v>
      </c>
      <c r="K180" s="1" t="str">
        <f>IF($A$63='3. Paste report.csv here'!$A$62, VLOOKUP($D180, '1. Enter experiment details'!$M$5:$P$12, 4, FALSE), " ")</f>
        <v xml:space="preserve"> </v>
      </c>
      <c r="L180" s="1" t="str">
        <f>IF($A$63='3. Paste report.csv here'!$A$62, VLOOKUP($D89, '1. Enter experiment details'!$M$5:$Q$12, 5, FALSE), " ")</f>
        <v xml:space="preserve"> </v>
      </c>
      <c r="M180" s="1"/>
      <c r="N180" s="1"/>
    </row>
    <row r="181" spans="1:14" x14ac:dyDescent="0.25">
      <c r="A181" t="str">
        <f>IF($A$154='3. Paste report.csv here'!$A$153, '3. Paste report.csv here'!A180, " ")</f>
        <v xml:space="preserve"> </v>
      </c>
      <c r="B181" s="1" t="str">
        <f>IF($A$154='3. Paste report.csv here'!$A$153, INDEX('1. Enter experiment details'!$J$5:$J$15, MATCH($C181, '1. Enter experiment details'!$F$5:$F$15)), " ")</f>
        <v xml:space="preserve"> </v>
      </c>
      <c r="C181" t="str">
        <f>IF($A$154='3. Paste report.csv here'!$A$153, '3. Paste report.csv here'!B180, " ")</f>
        <v xml:space="preserve"> </v>
      </c>
      <c r="D181" t="str">
        <f>IF($A$154='3. Paste report.csv here'!$A$153, '3. Paste report.csv here'!C180, " ")</f>
        <v xml:space="preserve"> </v>
      </c>
      <c r="E181" t="str">
        <f>IF($A$154='3. Paste report.csv here'!$A$153, '3. Paste report.csv here'!D180, " ")</f>
        <v xml:space="preserve"> </v>
      </c>
      <c r="F181" t="str">
        <f>IF($A$154='3. Paste report.csv here'!$A$153, '3. Paste report.csv here'!E180, " ")</f>
        <v xml:space="preserve"> </v>
      </c>
      <c r="G181" t="e">
        <f>IF(COUNTIF(I181:K181, "3C Protease")=0,  INDEX('1. Enter experiment details'!$K$5:$K$15, MATCH($C181, '1. Enter experiment details'!$F$5:$F$15)), INDEX('1. Enter experiment details'!$L$5:$L$15, MATCH($C181, '1. Enter experiment details'!$F$5:$F$15)))</f>
        <v>#N/A</v>
      </c>
      <c r="H181" t="str">
        <f>IF($A$63='3. Paste report.csv here'!$A$62, $E181*$G181/1000, " ")</f>
        <v xml:space="preserve"> </v>
      </c>
      <c r="I181" s="1" t="str">
        <f>IF($A$63='3. Paste report.csv here'!$A$62, VLOOKUP($D181, '1. Enter experiment details'!$M$5:$P$12, 2, FALSE), " ")</f>
        <v xml:space="preserve"> </v>
      </c>
      <c r="J181" s="1" t="str">
        <f>IF($A$63='3. Paste report.csv here'!$A$62, VLOOKUP($D181, '1. Enter experiment details'!$M$5:$P$12, 3, FALSE), " ")</f>
        <v xml:space="preserve"> </v>
      </c>
      <c r="K181" s="1" t="str">
        <f>IF($A$63='3. Paste report.csv here'!$A$62, VLOOKUP($D181, '1. Enter experiment details'!$M$5:$P$12, 4, FALSE), " ")</f>
        <v xml:space="preserve"> </v>
      </c>
      <c r="L181" s="1" t="str">
        <f>IF($A$63='3. Paste report.csv here'!$A$62, VLOOKUP($D90, '1. Enter experiment details'!$M$5:$Q$12, 5, FALSE), " ")</f>
        <v xml:space="preserve"> </v>
      </c>
      <c r="M181" s="1"/>
      <c r="N181" s="1"/>
    </row>
    <row r="182" spans="1:14" x14ac:dyDescent="0.25">
      <c r="A182" t="str">
        <f>IF($A$154='3. Paste report.csv here'!$A$153, '3. Paste report.csv here'!A181, " ")</f>
        <v xml:space="preserve"> </v>
      </c>
      <c r="B182" s="1" t="str">
        <f>IF($A$154='3. Paste report.csv here'!$A$153, INDEX('1. Enter experiment details'!$J$5:$J$15, MATCH($C182, '1. Enter experiment details'!$F$5:$F$15)), " ")</f>
        <v xml:space="preserve"> </v>
      </c>
      <c r="C182" t="str">
        <f>IF($A$154='3. Paste report.csv here'!$A$153, '3. Paste report.csv here'!B181, " ")</f>
        <v xml:space="preserve"> </v>
      </c>
      <c r="D182" t="str">
        <f>IF($A$154='3. Paste report.csv here'!$A$153, '3. Paste report.csv here'!C181, " ")</f>
        <v xml:space="preserve"> </v>
      </c>
      <c r="E182" t="str">
        <f>IF($A$154='3. Paste report.csv here'!$A$153, '3. Paste report.csv here'!D181, " ")</f>
        <v xml:space="preserve"> </v>
      </c>
      <c r="F182" t="str">
        <f>IF($A$154='3. Paste report.csv here'!$A$153, '3. Paste report.csv here'!E181, " ")</f>
        <v xml:space="preserve"> </v>
      </c>
      <c r="G182" t="e">
        <f>IF(COUNTIF(I182:K182, "3C Protease")=0,  INDEX('1. Enter experiment details'!$K$5:$K$15, MATCH($C182, '1. Enter experiment details'!$F$5:$F$15)), INDEX('1. Enter experiment details'!$L$5:$L$15, MATCH($C182, '1. Enter experiment details'!$F$5:$F$15)))</f>
        <v>#N/A</v>
      </c>
      <c r="H182" t="str">
        <f>IF($A$63='3. Paste report.csv here'!$A$62, $E182*$G182/1000, " ")</f>
        <v xml:space="preserve"> </v>
      </c>
      <c r="I182" s="1" t="str">
        <f>IF($A$63='3. Paste report.csv here'!$A$62, VLOOKUP($D182, '1. Enter experiment details'!$M$5:$P$12, 2, FALSE), " ")</f>
        <v xml:space="preserve"> </v>
      </c>
      <c r="J182" s="1" t="str">
        <f>IF($A$63='3. Paste report.csv here'!$A$62, VLOOKUP($D182, '1. Enter experiment details'!$M$5:$P$12, 3, FALSE), " ")</f>
        <v xml:space="preserve"> </v>
      </c>
      <c r="K182" s="1" t="str">
        <f>IF($A$63='3. Paste report.csv here'!$A$62, VLOOKUP($D182, '1. Enter experiment details'!$M$5:$P$12, 4, FALSE), " ")</f>
        <v xml:space="preserve"> </v>
      </c>
      <c r="L182" s="1" t="str">
        <f>IF($A$63='3. Paste report.csv here'!$A$62, VLOOKUP($D91, '1. Enter experiment details'!$M$5:$Q$12, 5, FALSE), " ")</f>
        <v xml:space="preserve"> </v>
      </c>
      <c r="M182" s="1"/>
      <c r="N182" s="1"/>
    </row>
    <row r="183" spans="1:14" x14ac:dyDescent="0.25">
      <c r="A183" t="str">
        <f>IF($A$154='3. Paste report.csv here'!$A$153, '3. Paste report.csv here'!A182, " ")</f>
        <v xml:space="preserve"> </v>
      </c>
      <c r="B183" s="1" t="str">
        <f>IF($A$154='3. Paste report.csv here'!$A$153, INDEX('1. Enter experiment details'!$J$5:$J$15, MATCH($C183, '1. Enter experiment details'!$F$5:$F$15)), " ")</f>
        <v xml:space="preserve"> </v>
      </c>
      <c r="C183" t="str">
        <f>IF($A$154='3. Paste report.csv here'!$A$153, '3. Paste report.csv here'!B182, " ")</f>
        <v xml:space="preserve"> </v>
      </c>
      <c r="D183" t="str">
        <f>IF($A$154='3. Paste report.csv here'!$A$153, '3. Paste report.csv here'!C182, " ")</f>
        <v xml:space="preserve"> </v>
      </c>
      <c r="E183" t="str">
        <f>IF($A$154='3. Paste report.csv here'!$A$153, '3. Paste report.csv here'!D182, " ")</f>
        <v xml:space="preserve"> </v>
      </c>
      <c r="F183" t="str">
        <f>IF($A$154='3. Paste report.csv here'!$A$153, '3. Paste report.csv here'!E182, " ")</f>
        <v xml:space="preserve"> </v>
      </c>
      <c r="G183" t="e">
        <f>IF(COUNTIF(I183:K183, "3C Protease")=0,  INDEX('1. Enter experiment details'!$K$5:$K$15, MATCH($C183, '1. Enter experiment details'!$F$5:$F$15)), INDEX('1. Enter experiment details'!$L$5:$L$15, MATCH($C183, '1. Enter experiment details'!$F$5:$F$15)))</f>
        <v>#N/A</v>
      </c>
      <c r="H183" t="str">
        <f>IF($A$63='3. Paste report.csv here'!$A$62, $E183*$G183/1000, " ")</f>
        <v xml:space="preserve"> </v>
      </c>
      <c r="I183" s="1" t="str">
        <f>IF($A$63='3. Paste report.csv here'!$A$62, VLOOKUP($D183, '1. Enter experiment details'!$M$5:$P$12, 2, FALSE), " ")</f>
        <v xml:space="preserve"> </v>
      </c>
      <c r="J183" s="1" t="str">
        <f>IF($A$63='3. Paste report.csv here'!$A$62, VLOOKUP($D183, '1. Enter experiment details'!$M$5:$P$12, 3, FALSE), " ")</f>
        <v xml:space="preserve"> </v>
      </c>
      <c r="K183" s="1" t="str">
        <f>IF($A$63='3. Paste report.csv here'!$A$62, VLOOKUP($D183, '1. Enter experiment details'!$M$5:$P$12, 4, FALSE), " ")</f>
        <v xml:space="preserve"> </v>
      </c>
      <c r="L183" s="1" t="str">
        <f>IF($A$63='3. Paste report.csv here'!$A$62, VLOOKUP($D92, '1. Enter experiment details'!$M$5:$Q$12, 5, FALSE), " ")</f>
        <v xml:space="preserve"> </v>
      </c>
      <c r="M183" s="1"/>
      <c r="N183" s="1"/>
    </row>
    <row r="184" spans="1:14" x14ac:dyDescent="0.25">
      <c r="A184" t="str">
        <f>IF($A$154='3. Paste report.csv here'!$A$153, '3. Paste report.csv here'!A183, " ")</f>
        <v xml:space="preserve"> </v>
      </c>
      <c r="B184" s="1" t="str">
        <f>IF($A$154='3. Paste report.csv here'!$A$153, INDEX('1. Enter experiment details'!$J$5:$J$15, MATCH($C184, '1. Enter experiment details'!$F$5:$F$15)), " ")</f>
        <v xml:space="preserve"> </v>
      </c>
      <c r="C184" t="str">
        <f>IF($A$154='3. Paste report.csv here'!$A$153, '3. Paste report.csv here'!B183, " ")</f>
        <v xml:space="preserve"> </v>
      </c>
      <c r="D184" t="str">
        <f>IF($A$154='3. Paste report.csv here'!$A$153, '3. Paste report.csv here'!C183, " ")</f>
        <v xml:space="preserve"> </v>
      </c>
      <c r="E184" t="str">
        <f>IF($A$154='3. Paste report.csv here'!$A$153, '3. Paste report.csv here'!D183, " ")</f>
        <v xml:space="preserve"> </v>
      </c>
      <c r="F184" t="str">
        <f>IF($A$154='3. Paste report.csv here'!$A$153, '3. Paste report.csv here'!E183, " ")</f>
        <v xml:space="preserve"> </v>
      </c>
      <c r="G184" t="e">
        <f>IF(COUNTIF(I184:K184, "3C Protease")=0,  INDEX('1. Enter experiment details'!$K$5:$K$15, MATCH($C184, '1. Enter experiment details'!$F$5:$F$15)), INDEX('1. Enter experiment details'!$L$5:$L$15, MATCH($C184, '1. Enter experiment details'!$F$5:$F$15)))</f>
        <v>#N/A</v>
      </c>
      <c r="H184" t="str">
        <f>IF($A$63='3. Paste report.csv here'!$A$62, $E184*$G184/1000, " ")</f>
        <v xml:space="preserve"> </v>
      </c>
      <c r="I184" s="1" t="str">
        <f>IF($A$63='3. Paste report.csv here'!$A$62, VLOOKUP($D184, '1. Enter experiment details'!$M$5:$P$12, 2, FALSE), " ")</f>
        <v xml:space="preserve"> </v>
      </c>
      <c r="J184" s="1" t="str">
        <f>IF($A$63='3. Paste report.csv here'!$A$62, VLOOKUP($D184, '1. Enter experiment details'!$M$5:$P$12, 3, FALSE), " ")</f>
        <v xml:space="preserve"> </v>
      </c>
      <c r="K184" s="1" t="str">
        <f>IF($A$63='3. Paste report.csv here'!$A$62, VLOOKUP($D184, '1. Enter experiment details'!$M$5:$P$12, 4, FALSE), " ")</f>
        <v xml:space="preserve"> </v>
      </c>
      <c r="L184" s="1" t="str">
        <f>IF($A$63='3. Paste report.csv here'!$A$62, VLOOKUP($D93, '1. Enter experiment details'!$M$5:$Q$12, 5, FALSE), " ")</f>
        <v xml:space="preserve"> </v>
      </c>
      <c r="M184" s="1"/>
      <c r="N184" s="1"/>
    </row>
    <row r="185" spans="1:14" x14ac:dyDescent="0.25">
      <c r="A185" t="str">
        <f>IF($A$154='3. Paste report.csv here'!$A$153, '3. Paste report.csv here'!A184, " ")</f>
        <v xml:space="preserve"> </v>
      </c>
      <c r="B185" s="1" t="str">
        <f>IF($A$154='3. Paste report.csv here'!$A$153, INDEX('1. Enter experiment details'!$J$5:$J$15, MATCH($C185, '1. Enter experiment details'!$F$5:$F$15)), " ")</f>
        <v xml:space="preserve"> </v>
      </c>
      <c r="C185" t="str">
        <f>IF($A$154='3. Paste report.csv here'!$A$153, '3. Paste report.csv here'!B184, " ")</f>
        <v xml:space="preserve"> </v>
      </c>
      <c r="D185" t="str">
        <f>IF($A$154='3. Paste report.csv here'!$A$153, '3. Paste report.csv here'!C184, " ")</f>
        <v xml:space="preserve"> </v>
      </c>
      <c r="E185" t="str">
        <f>IF($A$154='3. Paste report.csv here'!$A$153, '3. Paste report.csv here'!D184, " ")</f>
        <v xml:space="preserve"> </v>
      </c>
      <c r="F185" t="str">
        <f>IF($A$154='3. Paste report.csv here'!$A$153, '3. Paste report.csv here'!E184, " ")</f>
        <v xml:space="preserve"> </v>
      </c>
      <c r="G185" t="e">
        <f>IF(COUNTIF(I185:K185, "3C Protease")=0,  INDEX('1. Enter experiment details'!$K$5:$K$15, MATCH($C185, '1. Enter experiment details'!$F$5:$F$15)), INDEX('1. Enter experiment details'!$L$5:$L$15, MATCH($C185, '1. Enter experiment details'!$F$5:$F$15)))</f>
        <v>#N/A</v>
      </c>
      <c r="H185" t="str">
        <f>IF($A$63='3. Paste report.csv here'!$A$62, $E185*$G185/1000, " ")</f>
        <v xml:space="preserve"> </v>
      </c>
      <c r="I185" s="1" t="str">
        <f>IF($A$63='3. Paste report.csv here'!$A$62, VLOOKUP($D185, '1. Enter experiment details'!$M$5:$P$12, 2, FALSE), " ")</f>
        <v xml:space="preserve"> </v>
      </c>
      <c r="J185" s="1" t="str">
        <f>IF($A$63='3. Paste report.csv here'!$A$62, VLOOKUP($D185, '1. Enter experiment details'!$M$5:$P$12, 3, FALSE), " ")</f>
        <v xml:space="preserve"> </v>
      </c>
      <c r="K185" s="1" t="str">
        <f>IF($A$63='3. Paste report.csv here'!$A$62, VLOOKUP($D185, '1. Enter experiment details'!$M$5:$P$12, 4, FALSE), " ")</f>
        <v xml:space="preserve"> </v>
      </c>
      <c r="L185" s="1" t="str">
        <f>IF($A$63='3. Paste report.csv here'!$A$62, VLOOKUP($D94, '1. Enter experiment details'!$M$5:$Q$12, 5, FALSE), " ")</f>
        <v xml:space="preserve"> </v>
      </c>
      <c r="M185" s="1"/>
      <c r="N185" s="1"/>
    </row>
    <row r="186" spans="1:14" x14ac:dyDescent="0.25">
      <c r="A186" t="str">
        <f>IF($A$154='3. Paste report.csv here'!$A$153, '3. Paste report.csv here'!A185, " ")</f>
        <v xml:space="preserve"> </v>
      </c>
      <c r="B186" s="1" t="str">
        <f>IF($A$154='3. Paste report.csv here'!$A$153, INDEX('1. Enter experiment details'!$J$5:$J$15, MATCH($C186, '1. Enter experiment details'!$F$5:$F$15)), " ")</f>
        <v xml:space="preserve"> </v>
      </c>
      <c r="C186" t="str">
        <f>IF($A$154='3. Paste report.csv here'!$A$153, '3. Paste report.csv here'!B185, " ")</f>
        <v xml:space="preserve"> </v>
      </c>
      <c r="D186" t="str">
        <f>IF($A$154='3. Paste report.csv here'!$A$153, '3. Paste report.csv here'!C185, " ")</f>
        <v xml:space="preserve"> </v>
      </c>
      <c r="E186" t="str">
        <f>IF($A$154='3. Paste report.csv here'!$A$153, '3. Paste report.csv here'!D185, " ")</f>
        <v xml:space="preserve"> </v>
      </c>
      <c r="F186" t="str">
        <f>IF($A$154='3. Paste report.csv here'!$A$153, '3. Paste report.csv here'!E185, " ")</f>
        <v xml:space="preserve"> </v>
      </c>
      <c r="G186" t="e">
        <f>IF(COUNTIF(I186:K186, "3C Protease")=0,  INDEX('1. Enter experiment details'!$K$5:$K$15, MATCH($C186, '1. Enter experiment details'!$F$5:$F$15)), INDEX('1. Enter experiment details'!$L$5:$L$15, MATCH($C186, '1. Enter experiment details'!$F$5:$F$15)))</f>
        <v>#N/A</v>
      </c>
      <c r="H186" t="str">
        <f>IF($A$63='3. Paste report.csv here'!$A$62, $E186*$G186/1000, " ")</f>
        <v xml:space="preserve"> </v>
      </c>
      <c r="I186" s="1" t="str">
        <f>IF($A$63='3. Paste report.csv here'!$A$62, VLOOKUP($D186, '1. Enter experiment details'!$M$5:$P$12, 2, FALSE), " ")</f>
        <v xml:space="preserve"> </v>
      </c>
      <c r="J186" s="1" t="str">
        <f>IF($A$63='3. Paste report.csv here'!$A$62, VLOOKUP($D186, '1. Enter experiment details'!$M$5:$P$12, 3, FALSE), " ")</f>
        <v xml:space="preserve"> </v>
      </c>
      <c r="K186" s="1" t="str">
        <f>IF($A$63='3. Paste report.csv here'!$A$62, VLOOKUP($D186, '1. Enter experiment details'!$M$5:$P$12, 4, FALSE), " ")</f>
        <v xml:space="preserve"> </v>
      </c>
      <c r="L186" s="1" t="str">
        <f>IF($A$63='3. Paste report.csv here'!$A$62, VLOOKUP($D95, '1. Enter experiment details'!$M$5:$Q$12, 5, FALSE), " ")</f>
        <v xml:space="preserve"> </v>
      </c>
      <c r="M186" s="1"/>
      <c r="N186" s="1"/>
    </row>
    <row r="187" spans="1:14" x14ac:dyDescent="0.25">
      <c r="A187" t="str">
        <f>IF($A$154='3. Paste report.csv here'!$A$153, '3. Paste report.csv here'!A186, " ")</f>
        <v xml:space="preserve"> </v>
      </c>
      <c r="B187" s="1" t="str">
        <f>IF($A$154='3. Paste report.csv here'!$A$153, INDEX('1. Enter experiment details'!$J$5:$J$15, MATCH($C187, '1. Enter experiment details'!$F$5:$F$15)), " ")</f>
        <v xml:space="preserve"> </v>
      </c>
      <c r="C187" t="str">
        <f>IF($A$154='3. Paste report.csv here'!$A$153, '3. Paste report.csv here'!B186, " ")</f>
        <v xml:space="preserve"> </v>
      </c>
      <c r="D187" t="str">
        <f>IF($A$154='3. Paste report.csv here'!$A$153, '3. Paste report.csv here'!C186, " ")</f>
        <v xml:space="preserve"> </v>
      </c>
      <c r="E187" t="str">
        <f>IF($A$154='3. Paste report.csv here'!$A$153, '3. Paste report.csv here'!D186, " ")</f>
        <v xml:space="preserve"> </v>
      </c>
      <c r="F187" t="str">
        <f>IF($A$154='3. Paste report.csv here'!$A$153, '3. Paste report.csv here'!E186, " ")</f>
        <v xml:space="preserve"> </v>
      </c>
      <c r="G187" t="e">
        <f>IF(COUNTIF(I187:K187, "3C Protease")=0,  INDEX('1. Enter experiment details'!$K$5:$K$15, MATCH($C187, '1. Enter experiment details'!$F$5:$F$15)), INDEX('1. Enter experiment details'!$L$5:$L$15, MATCH($C187, '1. Enter experiment details'!$F$5:$F$15)))</f>
        <v>#N/A</v>
      </c>
      <c r="H187" t="str">
        <f>IF($A$63='3. Paste report.csv here'!$A$62, $E187*$G187/1000, " ")</f>
        <v xml:space="preserve"> </v>
      </c>
      <c r="I187" s="1" t="str">
        <f>IF($A$63='3. Paste report.csv here'!$A$62, VLOOKUP($D187, '1. Enter experiment details'!$M$5:$P$12, 2, FALSE), " ")</f>
        <v xml:space="preserve"> </v>
      </c>
      <c r="J187" s="1" t="str">
        <f>IF($A$63='3. Paste report.csv here'!$A$62, VLOOKUP($D187, '1. Enter experiment details'!$M$5:$P$12, 3, FALSE), " ")</f>
        <v xml:space="preserve"> </v>
      </c>
      <c r="K187" s="1" t="str">
        <f>IF($A$63='3. Paste report.csv here'!$A$62, VLOOKUP($D187, '1. Enter experiment details'!$M$5:$P$12, 4, FALSE), " ")</f>
        <v xml:space="preserve"> </v>
      </c>
      <c r="L187" s="1" t="str">
        <f>IF($A$63='3. Paste report.csv here'!$A$62, VLOOKUP($D96, '1. Enter experiment details'!$M$5:$Q$12, 5, FALSE), " ")</f>
        <v xml:space="preserve"> </v>
      </c>
      <c r="M187" s="1"/>
      <c r="N187" s="1"/>
    </row>
    <row r="188" spans="1:14" x14ac:dyDescent="0.25">
      <c r="A188" t="str">
        <f>IF($A$154='3. Paste report.csv here'!$A$153, '3. Paste report.csv here'!A187, " ")</f>
        <v xml:space="preserve"> </v>
      </c>
      <c r="B188" s="1" t="str">
        <f>IF($A$154='3. Paste report.csv here'!$A$153, INDEX('1. Enter experiment details'!$J$5:$J$15, MATCH($C188, '1. Enter experiment details'!$F$5:$F$15)), " ")</f>
        <v xml:space="preserve"> </v>
      </c>
      <c r="C188" t="str">
        <f>IF($A$154='3. Paste report.csv here'!$A$153, '3. Paste report.csv here'!B187, " ")</f>
        <v xml:space="preserve"> </v>
      </c>
      <c r="D188" t="str">
        <f>IF($A$154='3. Paste report.csv here'!$A$153, '3. Paste report.csv here'!C187, " ")</f>
        <v xml:space="preserve"> </v>
      </c>
      <c r="E188" t="str">
        <f>IF($A$154='3. Paste report.csv here'!$A$153, '3. Paste report.csv here'!D187, " ")</f>
        <v xml:space="preserve"> </v>
      </c>
      <c r="F188" t="str">
        <f>IF($A$154='3. Paste report.csv here'!$A$153, '3. Paste report.csv here'!E187, " ")</f>
        <v xml:space="preserve"> </v>
      </c>
      <c r="G188" t="e">
        <f>IF(COUNTIF(I188:K188, "3C Protease")=0,  INDEX('1. Enter experiment details'!$K$5:$K$15, MATCH($C188, '1. Enter experiment details'!$F$5:$F$15)), INDEX('1. Enter experiment details'!$L$5:$L$15, MATCH($C188, '1. Enter experiment details'!$F$5:$F$15)))</f>
        <v>#N/A</v>
      </c>
      <c r="H188" t="str">
        <f>IF($A$63='3. Paste report.csv here'!$A$62, $E188*$G188/1000, " ")</f>
        <v xml:space="preserve"> </v>
      </c>
      <c r="I188" s="1" t="str">
        <f>IF($A$63='3. Paste report.csv here'!$A$62, VLOOKUP($D188, '1. Enter experiment details'!$M$5:$P$12, 2, FALSE), " ")</f>
        <v xml:space="preserve"> </v>
      </c>
      <c r="J188" s="1" t="str">
        <f>IF($A$63='3. Paste report.csv here'!$A$62, VLOOKUP($D188, '1. Enter experiment details'!$M$5:$P$12, 3, FALSE), " ")</f>
        <v xml:space="preserve"> </v>
      </c>
      <c r="K188" s="1" t="str">
        <f>IF($A$63='3. Paste report.csv here'!$A$62, VLOOKUP($D188, '1. Enter experiment details'!$M$5:$P$12, 4, FALSE), " ")</f>
        <v xml:space="preserve"> </v>
      </c>
      <c r="L188" s="1" t="str">
        <f>IF($A$63='3. Paste report.csv here'!$A$62, VLOOKUP($D97, '1. Enter experiment details'!$M$5:$Q$12, 5, FALSE), " ")</f>
        <v xml:space="preserve"> </v>
      </c>
      <c r="M188" s="1"/>
      <c r="N188" s="1"/>
    </row>
    <row r="189" spans="1:14" x14ac:dyDescent="0.25">
      <c r="A189" t="str">
        <f>IF($A$154='3. Paste report.csv here'!$A$153, '3. Paste report.csv here'!A188, " ")</f>
        <v xml:space="preserve"> </v>
      </c>
      <c r="B189" s="1" t="str">
        <f>IF($A$154='3. Paste report.csv here'!$A$153, INDEX('1. Enter experiment details'!$J$5:$J$15, MATCH($C189, '1. Enter experiment details'!$F$5:$F$15)), " ")</f>
        <v xml:space="preserve"> </v>
      </c>
      <c r="C189" t="str">
        <f>IF($A$154='3. Paste report.csv here'!$A$153, '3. Paste report.csv here'!B188, " ")</f>
        <v xml:space="preserve"> </v>
      </c>
      <c r="D189" t="str">
        <f>IF($A$154='3. Paste report.csv here'!$A$153, '3. Paste report.csv here'!C188, " ")</f>
        <v xml:space="preserve"> </v>
      </c>
      <c r="E189" t="str">
        <f>IF($A$154='3. Paste report.csv here'!$A$153, '3. Paste report.csv here'!D188, " ")</f>
        <v xml:space="preserve"> </v>
      </c>
      <c r="F189" t="str">
        <f>IF($A$154='3. Paste report.csv here'!$A$153, '3. Paste report.csv here'!E188, " ")</f>
        <v xml:space="preserve"> </v>
      </c>
      <c r="G189" t="e">
        <f>IF(COUNTIF(I189:K189, "3C Protease")=0,  INDEX('1. Enter experiment details'!$K$5:$K$15, MATCH($C189, '1. Enter experiment details'!$F$5:$F$15)), INDEX('1. Enter experiment details'!$L$5:$L$15, MATCH($C189, '1. Enter experiment details'!$F$5:$F$15)))</f>
        <v>#N/A</v>
      </c>
      <c r="H189" t="str">
        <f>IF($A$63='3. Paste report.csv here'!$A$62, $E189*$G189/1000, " ")</f>
        <v xml:space="preserve"> </v>
      </c>
      <c r="I189" s="1" t="str">
        <f>IF($A$63='3. Paste report.csv here'!$A$62, VLOOKUP($D189, '1. Enter experiment details'!$M$5:$P$12, 2, FALSE), " ")</f>
        <v xml:space="preserve"> </v>
      </c>
      <c r="J189" s="1" t="str">
        <f>IF($A$63='3. Paste report.csv here'!$A$62, VLOOKUP($D189, '1. Enter experiment details'!$M$5:$P$12, 3, FALSE), " ")</f>
        <v xml:space="preserve"> </v>
      </c>
      <c r="K189" s="1" t="str">
        <f>IF($A$63='3. Paste report.csv here'!$A$62, VLOOKUP($D189, '1. Enter experiment details'!$M$5:$P$12, 4, FALSE), " ")</f>
        <v xml:space="preserve"> </v>
      </c>
      <c r="L189" s="1" t="str">
        <f>IF($A$63='3. Paste report.csv here'!$A$62, VLOOKUP($D98, '1. Enter experiment details'!$M$5:$Q$12, 5, FALSE), " ")</f>
        <v xml:space="preserve"> </v>
      </c>
      <c r="M189" s="1"/>
      <c r="N189" s="1"/>
    </row>
    <row r="190" spans="1:14" x14ac:dyDescent="0.25">
      <c r="A190" t="str">
        <f>IF($A$154='3. Paste report.csv here'!$A$153, '3. Paste report.csv here'!A189, " ")</f>
        <v xml:space="preserve"> </v>
      </c>
      <c r="B190" s="1" t="str">
        <f>IF($A$154='3. Paste report.csv here'!$A$153, INDEX('1. Enter experiment details'!$J$5:$J$15, MATCH($C190, '1. Enter experiment details'!$F$5:$F$15)), " ")</f>
        <v xml:space="preserve"> </v>
      </c>
      <c r="C190" t="str">
        <f>IF($A$154='3. Paste report.csv here'!$A$153, '3. Paste report.csv here'!B189, " ")</f>
        <v xml:space="preserve"> </v>
      </c>
      <c r="D190" t="str">
        <f>IF($A$154='3. Paste report.csv here'!$A$153, '3. Paste report.csv here'!C189, " ")</f>
        <v xml:space="preserve"> </v>
      </c>
      <c r="E190" t="str">
        <f>IF($A$154='3. Paste report.csv here'!$A$153, '3. Paste report.csv here'!D189, " ")</f>
        <v xml:space="preserve"> </v>
      </c>
      <c r="F190" t="str">
        <f>IF($A$154='3. Paste report.csv here'!$A$153, '3. Paste report.csv here'!E189, " ")</f>
        <v xml:space="preserve"> </v>
      </c>
      <c r="G190" t="e">
        <f>IF(COUNTIF(I190:K190, "3C Protease")=0,  INDEX('1. Enter experiment details'!$K$5:$K$15, MATCH($C190, '1. Enter experiment details'!$F$5:$F$15)), INDEX('1. Enter experiment details'!$L$5:$L$15, MATCH($C190, '1. Enter experiment details'!$F$5:$F$15)))</f>
        <v>#N/A</v>
      </c>
      <c r="H190" t="str">
        <f>IF($A$63='3. Paste report.csv here'!$A$62, $E190*$G190/1000, " ")</f>
        <v xml:space="preserve"> </v>
      </c>
      <c r="I190" s="1" t="str">
        <f>IF($A$63='3. Paste report.csv here'!$A$62, VLOOKUP($D190, '1. Enter experiment details'!$M$5:$P$12, 2, FALSE), " ")</f>
        <v xml:space="preserve"> </v>
      </c>
      <c r="J190" s="1" t="str">
        <f>IF($A$63='3. Paste report.csv here'!$A$62, VLOOKUP($D190, '1. Enter experiment details'!$M$5:$P$12, 3, FALSE), " ")</f>
        <v xml:space="preserve"> </v>
      </c>
      <c r="K190" s="1" t="str">
        <f>IF($A$63='3. Paste report.csv here'!$A$62, VLOOKUP($D190, '1. Enter experiment details'!$M$5:$P$12, 4, FALSE), " ")</f>
        <v xml:space="preserve"> </v>
      </c>
      <c r="L190" s="1" t="str">
        <f>IF($A$63='3. Paste report.csv here'!$A$62, VLOOKUP($D99, '1. Enter experiment details'!$M$5:$Q$12, 5, FALSE), " ")</f>
        <v xml:space="preserve"> </v>
      </c>
      <c r="M190" s="1"/>
      <c r="N190" s="1"/>
    </row>
    <row r="191" spans="1:14" x14ac:dyDescent="0.25">
      <c r="A191" t="str">
        <f>IF($A$154='3. Paste report.csv here'!$A$153, '3. Paste report.csv here'!A190, " ")</f>
        <v xml:space="preserve"> </v>
      </c>
      <c r="B191" s="1" t="str">
        <f>IF($A$154='3. Paste report.csv here'!$A$153, INDEX('1. Enter experiment details'!$J$5:$J$15, MATCH($C191, '1. Enter experiment details'!$F$5:$F$15)), " ")</f>
        <v xml:space="preserve"> </v>
      </c>
      <c r="C191" t="str">
        <f>IF($A$154='3. Paste report.csv here'!$A$153, '3. Paste report.csv here'!B190, " ")</f>
        <v xml:space="preserve"> </v>
      </c>
      <c r="D191" t="str">
        <f>IF($A$154='3. Paste report.csv here'!$A$153, '3. Paste report.csv here'!C190, " ")</f>
        <v xml:space="preserve"> </v>
      </c>
      <c r="E191" t="str">
        <f>IF($A$154='3. Paste report.csv here'!$A$153, '3. Paste report.csv here'!D190, " ")</f>
        <v xml:space="preserve"> </v>
      </c>
      <c r="F191" t="str">
        <f>IF($A$154='3. Paste report.csv here'!$A$153, '3. Paste report.csv here'!E190, " ")</f>
        <v xml:space="preserve"> </v>
      </c>
      <c r="G191" t="e">
        <f>IF(COUNTIF(I191:K191, "3C Protease")=0,  INDEX('1. Enter experiment details'!$K$5:$K$15, MATCH($C191, '1. Enter experiment details'!$F$5:$F$15)), INDEX('1. Enter experiment details'!$L$5:$L$15, MATCH($C191, '1. Enter experiment details'!$F$5:$F$15)))</f>
        <v>#N/A</v>
      </c>
      <c r="H191" t="str">
        <f>IF($A$63='3. Paste report.csv here'!$A$62, $E191*$G191/1000, " ")</f>
        <v xml:space="preserve"> </v>
      </c>
      <c r="I191" s="1" t="str">
        <f>IF($A$63='3. Paste report.csv here'!$A$62, VLOOKUP($D191, '1. Enter experiment details'!$M$5:$P$12, 2, FALSE), " ")</f>
        <v xml:space="preserve"> </v>
      </c>
      <c r="J191" s="1" t="str">
        <f>IF($A$63='3. Paste report.csv here'!$A$62, VLOOKUP($D191, '1. Enter experiment details'!$M$5:$P$12, 3, FALSE), " ")</f>
        <v xml:space="preserve"> </v>
      </c>
      <c r="K191" s="1" t="str">
        <f>IF($A$63='3. Paste report.csv here'!$A$62, VLOOKUP($D191, '1. Enter experiment details'!$M$5:$P$12, 4, FALSE), " ")</f>
        <v xml:space="preserve"> </v>
      </c>
      <c r="L191" s="1" t="str">
        <f>IF($A$63='3. Paste report.csv here'!$A$62, VLOOKUP($D100, '1. Enter experiment details'!$M$5:$Q$12, 5, FALSE), " ")</f>
        <v xml:space="preserve"> </v>
      </c>
      <c r="M191" s="1"/>
      <c r="N191" s="1"/>
    </row>
    <row r="192" spans="1:14" x14ac:dyDescent="0.25">
      <c r="A192" t="str">
        <f>IF($A$154='3. Paste report.csv here'!$A$153, '3. Paste report.csv here'!A191, " ")</f>
        <v xml:space="preserve"> </v>
      </c>
      <c r="B192" s="1" t="str">
        <f>IF($A$154='3. Paste report.csv here'!$A$153, INDEX('1. Enter experiment details'!$J$5:$J$15, MATCH($C192, '1. Enter experiment details'!$F$5:$F$15)), " ")</f>
        <v xml:space="preserve"> </v>
      </c>
      <c r="C192" t="str">
        <f>IF($A$154='3. Paste report.csv here'!$A$153, '3. Paste report.csv here'!B191, " ")</f>
        <v xml:space="preserve"> </v>
      </c>
      <c r="D192" t="str">
        <f>IF($A$154='3. Paste report.csv here'!$A$153, '3. Paste report.csv here'!C191, " ")</f>
        <v xml:space="preserve"> </v>
      </c>
      <c r="E192" t="str">
        <f>IF($A$154='3. Paste report.csv here'!$A$153, '3. Paste report.csv here'!D191, " ")</f>
        <v xml:space="preserve"> </v>
      </c>
      <c r="F192" t="str">
        <f>IF($A$154='3. Paste report.csv here'!$A$153, '3. Paste report.csv here'!E191, " ")</f>
        <v xml:space="preserve"> </v>
      </c>
      <c r="G192" t="e">
        <f>IF(COUNTIF(I192:K192, "3C Protease")=0,  INDEX('1. Enter experiment details'!$K$5:$K$15, MATCH($C192, '1. Enter experiment details'!$F$5:$F$15)), INDEX('1. Enter experiment details'!$L$5:$L$15, MATCH($C192, '1. Enter experiment details'!$F$5:$F$15)))</f>
        <v>#N/A</v>
      </c>
      <c r="H192" t="str">
        <f>IF($A$63='3. Paste report.csv here'!$A$62, $E192*$G192/1000, " ")</f>
        <v xml:space="preserve"> </v>
      </c>
      <c r="I192" s="1" t="str">
        <f>IF($A$63='3. Paste report.csv here'!$A$62, VLOOKUP($D192, '1. Enter experiment details'!$M$5:$P$12, 2, FALSE), " ")</f>
        <v xml:space="preserve"> </v>
      </c>
      <c r="J192" s="1" t="str">
        <f>IF($A$63='3. Paste report.csv here'!$A$62, VLOOKUP($D192, '1. Enter experiment details'!$M$5:$P$12, 3, FALSE), " ")</f>
        <v xml:space="preserve"> </v>
      </c>
      <c r="K192" s="1" t="str">
        <f>IF($A$63='3. Paste report.csv here'!$A$62, VLOOKUP($D192, '1. Enter experiment details'!$M$5:$P$12, 4, FALSE), " ")</f>
        <v xml:space="preserve"> </v>
      </c>
      <c r="L192" s="1" t="str">
        <f>IF($A$63='3. Paste report.csv here'!$A$62, VLOOKUP($D101, '1. Enter experiment details'!$M$5:$Q$12, 5, FALSE), " ")</f>
        <v xml:space="preserve"> </v>
      </c>
      <c r="M192" s="1"/>
      <c r="N192" s="1"/>
    </row>
    <row r="193" spans="1:14" x14ac:dyDescent="0.25">
      <c r="A193" t="str">
        <f>IF($A$154='3. Paste report.csv here'!$A$153, '3. Paste report.csv here'!A192, " ")</f>
        <v xml:space="preserve"> </v>
      </c>
      <c r="B193" s="1" t="str">
        <f>IF($A$154='3. Paste report.csv here'!$A$153, INDEX('1. Enter experiment details'!$J$5:$J$15, MATCH($C193, '1. Enter experiment details'!$F$5:$F$15)), " ")</f>
        <v xml:space="preserve"> </v>
      </c>
      <c r="C193" t="str">
        <f>IF($A$154='3. Paste report.csv here'!$A$153, '3. Paste report.csv here'!B192, " ")</f>
        <v xml:space="preserve"> </v>
      </c>
      <c r="D193" t="str">
        <f>IF($A$154='3. Paste report.csv here'!$A$153, '3. Paste report.csv here'!C192, " ")</f>
        <v xml:space="preserve"> </v>
      </c>
      <c r="E193" t="str">
        <f>IF($A$154='3. Paste report.csv here'!$A$153, '3. Paste report.csv here'!D192, " ")</f>
        <v xml:space="preserve"> </v>
      </c>
      <c r="F193" t="str">
        <f>IF($A$154='3. Paste report.csv here'!$A$153, '3. Paste report.csv here'!E192, " ")</f>
        <v xml:space="preserve"> </v>
      </c>
      <c r="G193" t="e">
        <f>IF(COUNTIF(I193:K193, "3C Protease")=0,  INDEX('1. Enter experiment details'!$K$5:$K$15, MATCH($C193, '1. Enter experiment details'!$F$5:$F$15)), INDEX('1. Enter experiment details'!$L$5:$L$15, MATCH($C193, '1. Enter experiment details'!$F$5:$F$15)))</f>
        <v>#N/A</v>
      </c>
      <c r="H193" t="str">
        <f>IF($A$63='3. Paste report.csv here'!$A$62, $E193*$G193/1000, " ")</f>
        <v xml:space="preserve"> </v>
      </c>
      <c r="I193" s="1" t="str">
        <f>IF($A$63='3. Paste report.csv here'!$A$62, VLOOKUP($D193, '1. Enter experiment details'!$M$5:$P$12, 2, FALSE), " ")</f>
        <v xml:space="preserve"> </v>
      </c>
      <c r="J193" s="1" t="str">
        <f>IF($A$63='3. Paste report.csv here'!$A$62, VLOOKUP($D193, '1. Enter experiment details'!$M$5:$P$12, 3, FALSE), " ")</f>
        <v xml:space="preserve"> </v>
      </c>
      <c r="K193" s="1" t="str">
        <f>IF($A$63='3. Paste report.csv here'!$A$62, VLOOKUP($D193, '1. Enter experiment details'!$M$5:$P$12, 4, FALSE), " ")</f>
        <v xml:space="preserve"> </v>
      </c>
      <c r="L193" s="1" t="str">
        <f>IF($A$63='3. Paste report.csv here'!$A$62, VLOOKUP($D102, '1. Enter experiment details'!$M$5:$Q$12, 5, FALSE), " ")</f>
        <v xml:space="preserve"> </v>
      </c>
      <c r="M193" s="1"/>
      <c r="N193" s="1"/>
    </row>
    <row r="194" spans="1:14" x14ac:dyDescent="0.25">
      <c r="A194" t="str">
        <f>IF($A$154='3. Paste report.csv here'!$A$153, '3. Paste report.csv here'!A193, " ")</f>
        <v xml:space="preserve"> </v>
      </c>
      <c r="B194" s="1" t="str">
        <f>IF($A$154='3. Paste report.csv here'!$A$153, INDEX('1. Enter experiment details'!$J$5:$J$15, MATCH($C194, '1. Enter experiment details'!$F$5:$F$15)), " ")</f>
        <v xml:space="preserve"> </v>
      </c>
      <c r="C194" t="str">
        <f>IF($A$154='3. Paste report.csv here'!$A$153, '3. Paste report.csv here'!B193, " ")</f>
        <v xml:space="preserve"> </v>
      </c>
      <c r="D194" t="str">
        <f>IF($A$154='3. Paste report.csv here'!$A$153, '3. Paste report.csv here'!C193, " ")</f>
        <v xml:space="preserve"> </v>
      </c>
      <c r="E194" t="str">
        <f>IF($A$154='3. Paste report.csv here'!$A$153, '3. Paste report.csv here'!D193, " ")</f>
        <v xml:space="preserve"> </v>
      </c>
      <c r="F194" t="str">
        <f>IF($A$154='3. Paste report.csv here'!$A$153, '3. Paste report.csv here'!E193, " ")</f>
        <v xml:space="preserve"> </v>
      </c>
      <c r="G194" t="e">
        <f>IF(COUNTIF(I194:K194, "3C Protease")=0,  INDEX('1. Enter experiment details'!$K$5:$K$15, MATCH($C194, '1. Enter experiment details'!$F$5:$F$15)), INDEX('1. Enter experiment details'!$L$5:$L$15, MATCH($C194, '1. Enter experiment details'!$F$5:$F$15)))</f>
        <v>#N/A</v>
      </c>
      <c r="H194" t="str">
        <f>IF($A$63='3. Paste report.csv here'!$A$62, $E194*$G194/1000, " ")</f>
        <v xml:space="preserve"> </v>
      </c>
      <c r="I194" s="1" t="str">
        <f>IF($A$63='3. Paste report.csv here'!$A$62, VLOOKUP($D194, '1. Enter experiment details'!$M$5:$P$12, 2, FALSE), " ")</f>
        <v xml:space="preserve"> </v>
      </c>
      <c r="J194" s="1" t="str">
        <f>IF($A$63='3. Paste report.csv here'!$A$62, VLOOKUP($D194, '1. Enter experiment details'!$M$5:$P$12, 3, FALSE), " ")</f>
        <v xml:space="preserve"> </v>
      </c>
      <c r="K194" s="1" t="str">
        <f>IF($A$63='3. Paste report.csv here'!$A$62, VLOOKUP($D194, '1. Enter experiment details'!$M$5:$P$12, 4, FALSE), " ")</f>
        <v xml:space="preserve"> </v>
      </c>
      <c r="L194" s="1" t="str">
        <f>IF($A$63='3. Paste report.csv here'!$A$62, VLOOKUP($D103, '1. Enter experiment details'!$M$5:$Q$12, 5, FALSE), " ")</f>
        <v xml:space="preserve"> </v>
      </c>
      <c r="M194" s="1"/>
      <c r="N194" s="1"/>
    </row>
    <row r="195" spans="1:14" x14ac:dyDescent="0.25">
      <c r="A195" t="str">
        <f>IF($A$154='3. Paste report.csv here'!$A$153, '3. Paste report.csv here'!A194, " ")</f>
        <v xml:space="preserve"> </v>
      </c>
      <c r="B195" s="1" t="str">
        <f>IF($A$154='3. Paste report.csv here'!$A$153, INDEX('1. Enter experiment details'!$J$5:$J$15, MATCH($C195, '1. Enter experiment details'!$F$5:$F$15)), " ")</f>
        <v xml:space="preserve"> </v>
      </c>
      <c r="C195" t="str">
        <f>IF($A$154='3. Paste report.csv here'!$A$153, '3. Paste report.csv here'!B194, " ")</f>
        <v xml:space="preserve"> </v>
      </c>
      <c r="D195" t="str">
        <f>IF($A$154='3. Paste report.csv here'!$A$153, '3. Paste report.csv here'!C194, " ")</f>
        <v xml:space="preserve"> </v>
      </c>
      <c r="E195" t="str">
        <f>IF($A$154='3. Paste report.csv here'!$A$153, '3. Paste report.csv here'!D194, " ")</f>
        <v xml:space="preserve"> </v>
      </c>
      <c r="F195" t="str">
        <f>IF($A$154='3. Paste report.csv here'!$A$153, '3. Paste report.csv here'!E194, " ")</f>
        <v xml:space="preserve"> </v>
      </c>
      <c r="G195" t="e">
        <f>IF(COUNTIF(I195:K195, "3C Protease")=0,  INDEX('1. Enter experiment details'!$K$5:$K$15, MATCH($C195, '1. Enter experiment details'!$F$5:$F$15)), INDEX('1. Enter experiment details'!$L$5:$L$15, MATCH($C195, '1. Enter experiment details'!$F$5:$F$15)))</f>
        <v>#N/A</v>
      </c>
      <c r="H195" t="str">
        <f>IF($A$63='3. Paste report.csv here'!$A$62, $E195*$G195/1000, " ")</f>
        <v xml:space="preserve"> </v>
      </c>
      <c r="I195" s="1" t="str">
        <f>IF($A$63='3. Paste report.csv here'!$A$62, VLOOKUP($D195, '1. Enter experiment details'!$M$5:$P$12, 2, FALSE), " ")</f>
        <v xml:space="preserve"> </v>
      </c>
      <c r="J195" s="1" t="str">
        <f>IF($A$63='3. Paste report.csv here'!$A$62, VLOOKUP($D195, '1. Enter experiment details'!$M$5:$P$12, 3, FALSE), " ")</f>
        <v xml:space="preserve"> </v>
      </c>
      <c r="K195" s="1" t="str">
        <f>IF($A$63='3. Paste report.csv here'!$A$62, VLOOKUP($D195, '1. Enter experiment details'!$M$5:$P$12, 4, FALSE), " ")</f>
        <v xml:space="preserve"> </v>
      </c>
      <c r="L195" s="1" t="str">
        <f>IF($A$63='3. Paste report.csv here'!$A$62, VLOOKUP($D104, '1. Enter experiment details'!$M$5:$Q$12, 5, FALSE), " ")</f>
        <v xml:space="preserve"> </v>
      </c>
      <c r="M195" s="1"/>
      <c r="N195" s="1"/>
    </row>
    <row r="196" spans="1:14" x14ac:dyDescent="0.25">
      <c r="A196" t="str">
        <f>IF($A$154='3. Paste report.csv here'!$A$153, '3. Paste report.csv here'!A195, " ")</f>
        <v xml:space="preserve"> </v>
      </c>
      <c r="B196" s="1" t="str">
        <f>IF($A$154='3. Paste report.csv here'!$A$153, INDEX('1. Enter experiment details'!$J$5:$J$15, MATCH($C196, '1. Enter experiment details'!$F$5:$F$15)), " ")</f>
        <v xml:space="preserve"> </v>
      </c>
      <c r="C196" t="str">
        <f>IF($A$154='3. Paste report.csv here'!$A$153, '3. Paste report.csv here'!B195, " ")</f>
        <v xml:space="preserve"> </v>
      </c>
      <c r="D196" t="str">
        <f>IF($A$154='3. Paste report.csv here'!$A$153, '3. Paste report.csv here'!C195, " ")</f>
        <v xml:space="preserve"> </v>
      </c>
      <c r="E196" t="str">
        <f>IF($A$154='3. Paste report.csv here'!$A$153, '3. Paste report.csv here'!D195, " ")</f>
        <v xml:space="preserve"> </v>
      </c>
      <c r="F196" t="str">
        <f>IF($A$154='3. Paste report.csv here'!$A$153, '3. Paste report.csv here'!E195, " ")</f>
        <v xml:space="preserve"> </v>
      </c>
      <c r="G196" t="e">
        <f>IF(COUNTIF(I196:K196, "3C Protease")=0,  INDEX('1. Enter experiment details'!$K$5:$K$15, MATCH($C196, '1. Enter experiment details'!$F$5:$F$15)), INDEX('1. Enter experiment details'!$L$5:$L$15, MATCH($C196, '1. Enter experiment details'!$F$5:$F$15)))</f>
        <v>#N/A</v>
      </c>
      <c r="H196" t="str">
        <f>IF($A$63='3. Paste report.csv here'!$A$62, $E196*$G196/1000, " ")</f>
        <v xml:space="preserve"> </v>
      </c>
      <c r="I196" s="1" t="str">
        <f>IF($A$63='3. Paste report.csv here'!$A$62, VLOOKUP($D196, '1. Enter experiment details'!$M$5:$P$12, 2, FALSE), " ")</f>
        <v xml:space="preserve"> </v>
      </c>
      <c r="J196" s="1" t="str">
        <f>IF($A$63='3. Paste report.csv here'!$A$62, VLOOKUP($D196, '1. Enter experiment details'!$M$5:$P$12, 3, FALSE), " ")</f>
        <v xml:space="preserve"> </v>
      </c>
      <c r="K196" s="1" t="str">
        <f>IF($A$63='3. Paste report.csv here'!$A$62, VLOOKUP($D196, '1. Enter experiment details'!$M$5:$P$12, 4, FALSE), " ")</f>
        <v xml:space="preserve"> </v>
      </c>
      <c r="L196" s="1" t="str">
        <f>IF($A$63='3. Paste report.csv here'!$A$62, VLOOKUP($D105, '1. Enter experiment details'!$M$5:$Q$12, 5, FALSE), " ")</f>
        <v xml:space="preserve"> </v>
      </c>
      <c r="M196" s="1"/>
      <c r="N196" s="1"/>
    </row>
    <row r="197" spans="1:14" x14ac:dyDescent="0.25">
      <c r="A197" t="str">
        <f>IF($A$154='3. Paste report.csv here'!$A$153, '3. Paste report.csv here'!A196, " ")</f>
        <v xml:space="preserve"> </v>
      </c>
      <c r="B197" s="1" t="str">
        <f>IF($A$154='3. Paste report.csv here'!$A$153, INDEX('1. Enter experiment details'!$J$5:$J$15, MATCH($C197, '1. Enter experiment details'!$F$5:$F$15)), " ")</f>
        <v xml:space="preserve"> </v>
      </c>
      <c r="C197" t="str">
        <f>IF($A$154='3. Paste report.csv here'!$A$153, '3. Paste report.csv here'!B196, " ")</f>
        <v xml:space="preserve"> </v>
      </c>
      <c r="D197" t="str">
        <f>IF($A$154='3. Paste report.csv here'!$A$153, '3. Paste report.csv here'!C196, " ")</f>
        <v xml:space="preserve"> </v>
      </c>
      <c r="E197" t="str">
        <f>IF($A$154='3. Paste report.csv here'!$A$153, '3. Paste report.csv here'!D196, " ")</f>
        <v xml:space="preserve"> </v>
      </c>
      <c r="F197" t="str">
        <f>IF($A$154='3. Paste report.csv here'!$A$153, '3. Paste report.csv here'!E196, " ")</f>
        <v xml:space="preserve"> </v>
      </c>
      <c r="G197" t="e">
        <f>IF(COUNTIF(I197:K197, "3C Protease")=0,  INDEX('1. Enter experiment details'!$K$5:$K$15, MATCH($C197, '1. Enter experiment details'!$F$5:$F$15)), INDEX('1. Enter experiment details'!$L$5:$L$15, MATCH($C197, '1. Enter experiment details'!$F$5:$F$15)))</f>
        <v>#N/A</v>
      </c>
      <c r="H197" t="str">
        <f>IF($A$63='3. Paste report.csv here'!$A$62, $E197*$G197/1000, " ")</f>
        <v xml:space="preserve"> </v>
      </c>
      <c r="I197" s="1" t="str">
        <f>IF($A$63='3. Paste report.csv here'!$A$62, VLOOKUP($D197, '1. Enter experiment details'!$M$5:$P$12, 2, FALSE), " ")</f>
        <v xml:space="preserve"> </v>
      </c>
      <c r="J197" s="1" t="str">
        <f>IF($A$63='3. Paste report.csv here'!$A$62, VLOOKUP($D197, '1. Enter experiment details'!$M$5:$P$12, 3, FALSE), " ")</f>
        <v xml:space="preserve"> </v>
      </c>
      <c r="K197" s="1" t="str">
        <f>IF($A$63='3. Paste report.csv here'!$A$62, VLOOKUP($D197, '1. Enter experiment details'!$M$5:$P$12, 4, FALSE), " ")</f>
        <v xml:space="preserve"> </v>
      </c>
      <c r="L197" s="1" t="str">
        <f>IF($A$63='3. Paste report.csv here'!$A$62, VLOOKUP($D106, '1. Enter experiment details'!$M$5:$Q$12, 5, FALSE), " ")</f>
        <v xml:space="preserve"> </v>
      </c>
      <c r="M197" s="1"/>
      <c r="N197" s="1"/>
    </row>
    <row r="198" spans="1:14" x14ac:dyDescent="0.25">
      <c r="A198" t="str">
        <f>IF($A$154='3. Paste report.csv here'!$A$153, '3. Paste report.csv here'!A197, " ")</f>
        <v xml:space="preserve"> </v>
      </c>
      <c r="B198" s="1" t="str">
        <f>IF($A$154='3. Paste report.csv here'!$A$153, INDEX('1. Enter experiment details'!$J$5:$J$15, MATCH($C198, '1. Enter experiment details'!$F$5:$F$15)), " ")</f>
        <v xml:space="preserve"> </v>
      </c>
      <c r="C198" t="str">
        <f>IF($A$154='3. Paste report.csv here'!$A$153, '3. Paste report.csv here'!B197, " ")</f>
        <v xml:space="preserve"> </v>
      </c>
      <c r="D198" t="str">
        <f>IF($A$154='3. Paste report.csv here'!$A$153, '3. Paste report.csv here'!C197, " ")</f>
        <v xml:space="preserve"> </v>
      </c>
      <c r="E198" t="str">
        <f>IF($A$154='3. Paste report.csv here'!$A$153, '3. Paste report.csv here'!D197, " ")</f>
        <v xml:space="preserve"> </v>
      </c>
      <c r="F198" t="str">
        <f>IF($A$154='3. Paste report.csv here'!$A$153, '3. Paste report.csv here'!E197, " ")</f>
        <v xml:space="preserve"> </v>
      </c>
      <c r="G198" t="e">
        <f>IF(COUNTIF(I198:K198, "3C Protease")=0,  INDEX('1. Enter experiment details'!$K$5:$K$15, MATCH($C198, '1. Enter experiment details'!$F$5:$F$15)), INDEX('1. Enter experiment details'!$L$5:$L$15, MATCH($C198, '1. Enter experiment details'!$F$5:$F$15)))</f>
        <v>#N/A</v>
      </c>
      <c r="H198" t="str">
        <f>IF($A$63='3. Paste report.csv here'!$A$62, $E198*$G198/1000, " ")</f>
        <v xml:space="preserve"> </v>
      </c>
      <c r="I198" s="1" t="str">
        <f>IF($A$63='3. Paste report.csv here'!$A$62, VLOOKUP($D198, '1. Enter experiment details'!$M$5:$P$12, 2, FALSE), " ")</f>
        <v xml:space="preserve"> </v>
      </c>
      <c r="J198" s="1" t="str">
        <f>IF($A$63='3. Paste report.csv here'!$A$62, VLOOKUP($D198, '1. Enter experiment details'!$M$5:$P$12, 3, FALSE), " ")</f>
        <v xml:space="preserve"> </v>
      </c>
      <c r="K198" s="1" t="str">
        <f>IF($A$63='3. Paste report.csv here'!$A$62, VLOOKUP($D198, '1. Enter experiment details'!$M$5:$P$12, 4, FALSE), " ")</f>
        <v xml:space="preserve"> </v>
      </c>
      <c r="L198" s="1" t="str">
        <f>IF($A$63='3. Paste report.csv here'!$A$62, VLOOKUP($D107, '1. Enter experiment details'!$M$5:$Q$12, 5, FALSE), " ")</f>
        <v xml:space="preserve"> </v>
      </c>
      <c r="M198" s="1"/>
      <c r="N198" s="1"/>
    </row>
    <row r="199" spans="1:14" x14ac:dyDescent="0.25">
      <c r="A199" t="str">
        <f>IF($A$154='3. Paste report.csv here'!$A$153, '3. Paste report.csv here'!A198, " ")</f>
        <v xml:space="preserve"> </v>
      </c>
      <c r="B199" s="1" t="str">
        <f>IF($A$154='3. Paste report.csv here'!$A$153, INDEX('1. Enter experiment details'!$J$5:$J$15, MATCH($C199, '1. Enter experiment details'!$F$5:$F$15)), " ")</f>
        <v xml:space="preserve"> </v>
      </c>
      <c r="C199" t="str">
        <f>IF($A$154='3. Paste report.csv here'!$A$153, '3. Paste report.csv here'!B198, " ")</f>
        <v xml:space="preserve"> </v>
      </c>
      <c r="D199" t="str">
        <f>IF($A$154='3. Paste report.csv here'!$A$153, '3. Paste report.csv here'!C198, " ")</f>
        <v xml:space="preserve"> </v>
      </c>
      <c r="E199" t="str">
        <f>IF($A$154='3. Paste report.csv here'!$A$153, '3. Paste report.csv here'!D198, " ")</f>
        <v xml:space="preserve"> </v>
      </c>
      <c r="F199" t="str">
        <f>IF($A$154='3. Paste report.csv here'!$A$153, '3. Paste report.csv here'!E198, " ")</f>
        <v xml:space="preserve"> </v>
      </c>
      <c r="G199" t="e">
        <f>IF(COUNTIF(I199:K199, "3C Protease")=0,  INDEX('1. Enter experiment details'!$K$5:$K$15, MATCH($C199, '1. Enter experiment details'!$F$5:$F$15)), INDEX('1. Enter experiment details'!$L$5:$L$15, MATCH($C199, '1. Enter experiment details'!$F$5:$F$15)))</f>
        <v>#N/A</v>
      </c>
      <c r="H199" t="str">
        <f>IF($A$63='3. Paste report.csv here'!$A$62, $E199*$G199/1000, " ")</f>
        <v xml:space="preserve"> </v>
      </c>
      <c r="I199" s="1" t="str">
        <f>IF($A$63='3. Paste report.csv here'!$A$62, VLOOKUP($D199, '1. Enter experiment details'!$M$5:$P$12, 2, FALSE), " ")</f>
        <v xml:space="preserve"> </v>
      </c>
      <c r="J199" s="1" t="str">
        <f>IF($A$63='3. Paste report.csv here'!$A$62, VLOOKUP($D199, '1. Enter experiment details'!$M$5:$P$12, 3, FALSE), " ")</f>
        <v xml:space="preserve"> </v>
      </c>
      <c r="K199" s="1" t="str">
        <f>IF($A$63='3. Paste report.csv here'!$A$62, VLOOKUP($D199, '1. Enter experiment details'!$M$5:$P$12, 4, FALSE), " ")</f>
        <v xml:space="preserve"> </v>
      </c>
      <c r="L199" s="1" t="str">
        <f>IF($A$63='3. Paste report.csv here'!$A$62, VLOOKUP($D108, '1. Enter experiment details'!$M$5:$Q$12, 5, FALSE), " ")</f>
        <v xml:space="preserve"> </v>
      </c>
      <c r="M199" s="1"/>
      <c r="N199" s="1"/>
    </row>
    <row r="200" spans="1:14" x14ac:dyDescent="0.25">
      <c r="A200" t="str">
        <f>IF($A$154='3. Paste report.csv here'!$A$153, '3. Paste report.csv here'!A199, " ")</f>
        <v xml:space="preserve"> </v>
      </c>
      <c r="B200" s="1" t="str">
        <f>IF($A$154='3. Paste report.csv here'!$A$153, INDEX('1. Enter experiment details'!$J$5:$J$15, MATCH($C200, '1. Enter experiment details'!$F$5:$F$15)), " ")</f>
        <v xml:space="preserve"> </v>
      </c>
      <c r="C200" t="str">
        <f>IF($A$154='3. Paste report.csv here'!$A$153, '3. Paste report.csv here'!B199, " ")</f>
        <v xml:space="preserve"> </v>
      </c>
      <c r="D200" t="str">
        <f>IF($A$154='3. Paste report.csv here'!$A$153, '3. Paste report.csv here'!C199, " ")</f>
        <v xml:space="preserve"> </v>
      </c>
      <c r="E200" t="str">
        <f>IF($A$154='3. Paste report.csv here'!$A$153, '3. Paste report.csv here'!D199, " ")</f>
        <v xml:space="preserve"> </v>
      </c>
      <c r="F200" t="str">
        <f>IF($A$154='3. Paste report.csv here'!$A$153, '3. Paste report.csv here'!E199, " ")</f>
        <v xml:space="preserve"> </v>
      </c>
      <c r="G200" t="e">
        <f>IF(COUNTIF(I200:K200, "3C Protease")=0,  INDEX('1. Enter experiment details'!$K$5:$K$15, MATCH($C200, '1. Enter experiment details'!$F$5:$F$15)), INDEX('1. Enter experiment details'!$L$5:$L$15, MATCH($C200, '1. Enter experiment details'!$F$5:$F$15)))</f>
        <v>#N/A</v>
      </c>
      <c r="H200" t="str">
        <f>IF($A$63='3. Paste report.csv here'!$A$62, $E200*$G200/1000, " ")</f>
        <v xml:space="preserve"> </v>
      </c>
      <c r="I200" s="1" t="str">
        <f>IF($A$63='3. Paste report.csv here'!$A$62, VLOOKUP($D200, '1. Enter experiment details'!$M$5:$P$12, 2, FALSE), " ")</f>
        <v xml:space="preserve"> </v>
      </c>
      <c r="J200" s="1" t="str">
        <f>IF($A$63='3. Paste report.csv here'!$A$62, VLOOKUP($D200, '1. Enter experiment details'!$M$5:$P$12, 3, FALSE), " ")</f>
        <v xml:space="preserve"> </v>
      </c>
      <c r="K200" s="1" t="str">
        <f>IF($A$63='3. Paste report.csv here'!$A$62, VLOOKUP($D200, '1. Enter experiment details'!$M$5:$P$12, 4, FALSE), " ")</f>
        <v xml:space="preserve"> </v>
      </c>
      <c r="L200" s="1" t="str">
        <f>IF($A$63='3. Paste report.csv here'!$A$62, VLOOKUP($D109, '1. Enter experiment details'!$M$5:$Q$12, 5, FALSE), " ")</f>
        <v xml:space="preserve"> </v>
      </c>
      <c r="M200" s="1"/>
      <c r="N200" s="1"/>
    </row>
    <row r="201" spans="1:14" x14ac:dyDescent="0.25">
      <c r="A201" t="str">
        <f>IF($A$154='3. Paste report.csv here'!$A$153, '3. Paste report.csv here'!A200, " ")</f>
        <v xml:space="preserve"> </v>
      </c>
      <c r="B201" s="1" t="str">
        <f>IF($A$154='3. Paste report.csv here'!$A$153, INDEX('1. Enter experiment details'!$J$5:$J$15, MATCH($C201, '1. Enter experiment details'!$F$5:$F$15)), " ")</f>
        <v xml:space="preserve"> </v>
      </c>
      <c r="C201" t="str">
        <f>IF($A$154='3. Paste report.csv here'!$A$153, '3. Paste report.csv here'!B200, " ")</f>
        <v xml:space="preserve"> </v>
      </c>
      <c r="D201" t="str">
        <f>IF($A$154='3. Paste report.csv here'!$A$153, '3. Paste report.csv here'!C200, " ")</f>
        <v xml:space="preserve"> </v>
      </c>
      <c r="E201" t="str">
        <f>IF($A$154='3. Paste report.csv here'!$A$153, '3. Paste report.csv here'!D200, " ")</f>
        <v xml:space="preserve"> </v>
      </c>
      <c r="F201" t="str">
        <f>IF($A$154='3. Paste report.csv here'!$A$153, '3. Paste report.csv here'!E200, " ")</f>
        <v xml:space="preserve"> </v>
      </c>
      <c r="G201" t="e">
        <f>IF(COUNTIF(I201:K201, "3C Protease")=0,  INDEX('1. Enter experiment details'!$K$5:$K$15, MATCH($C201, '1. Enter experiment details'!$F$5:$F$15)), INDEX('1. Enter experiment details'!$L$5:$L$15, MATCH($C201, '1. Enter experiment details'!$F$5:$F$15)))</f>
        <v>#N/A</v>
      </c>
      <c r="H201" t="str">
        <f>IF($A$63='3. Paste report.csv here'!$A$62, $E201*$G201/1000, " ")</f>
        <v xml:space="preserve"> </v>
      </c>
      <c r="I201" s="1" t="str">
        <f>IF($A$63='3. Paste report.csv here'!$A$62, VLOOKUP($D201, '1. Enter experiment details'!$M$5:$P$12, 2, FALSE), " ")</f>
        <v xml:space="preserve"> </v>
      </c>
      <c r="J201" s="1" t="str">
        <f>IF($A$63='3. Paste report.csv here'!$A$62, VLOOKUP($D201, '1. Enter experiment details'!$M$5:$P$12, 3, FALSE), " ")</f>
        <v xml:space="preserve"> </v>
      </c>
      <c r="K201" s="1" t="str">
        <f>IF($A$63='3. Paste report.csv here'!$A$62, VLOOKUP($D201, '1. Enter experiment details'!$M$5:$P$12, 4, FALSE), " ")</f>
        <v xml:space="preserve"> </v>
      </c>
      <c r="L201" s="1" t="str">
        <f>IF($A$63='3. Paste report.csv here'!$A$62, VLOOKUP($D110, '1. Enter experiment details'!$M$5:$Q$12, 5, FALSE), " ")</f>
        <v xml:space="preserve"> </v>
      </c>
      <c r="M201" s="1"/>
      <c r="N201" s="1"/>
    </row>
    <row r="202" spans="1:14" x14ac:dyDescent="0.25">
      <c r="A202" t="str">
        <f>IF($A$154='3. Paste report.csv here'!$A$153, '3. Paste report.csv here'!A201, " ")</f>
        <v xml:space="preserve"> </v>
      </c>
      <c r="B202" s="1" t="str">
        <f>IF($A$154='3. Paste report.csv here'!$A$153, INDEX('1. Enter experiment details'!$J$5:$J$15, MATCH($C202, '1. Enter experiment details'!$F$5:$F$15)), " ")</f>
        <v xml:space="preserve"> </v>
      </c>
      <c r="C202" t="str">
        <f>IF($A$154='3. Paste report.csv here'!$A$153, '3. Paste report.csv here'!B201, " ")</f>
        <v xml:space="preserve"> </v>
      </c>
      <c r="D202" t="str">
        <f>IF($A$154='3. Paste report.csv here'!$A$153, '3. Paste report.csv here'!C201, " ")</f>
        <v xml:space="preserve"> </v>
      </c>
      <c r="E202" t="str">
        <f>IF($A$154='3. Paste report.csv here'!$A$153, '3. Paste report.csv here'!D201, " ")</f>
        <v xml:space="preserve"> </v>
      </c>
      <c r="F202" t="str">
        <f>IF($A$154='3. Paste report.csv here'!$A$153, '3. Paste report.csv here'!E201, " ")</f>
        <v xml:space="preserve"> </v>
      </c>
      <c r="G202" t="e">
        <f>IF(COUNTIF(I202:K202, "3C Protease")=0,  INDEX('1. Enter experiment details'!$K$5:$K$15, MATCH($C202, '1. Enter experiment details'!$F$5:$F$15)), INDEX('1. Enter experiment details'!$L$5:$L$15, MATCH($C202, '1. Enter experiment details'!$F$5:$F$15)))</f>
        <v>#N/A</v>
      </c>
      <c r="H202" t="str">
        <f>IF($A$63='3. Paste report.csv here'!$A$62, $E202*$G202/1000, " ")</f>
        <v xml:space="preserve"> </v>
      </c>
      <c r="I202" s="1" t="str">
        <f>IF($A$63='3. Paste report.csv here'!$A$62, VLOOKUP($D202, '1. Enter experiment details'!$M$5:$P$12, 2, FALSE), " ")</f>
        <v xml:space="preserve"> </v>
      </c>
      <c r="J202" s="1" t="str">
        <f>IF($A$63='3. Paste report.csv here'!$A$62, VLOOKUP($D202, '1. Enter experiment details'!$M$5:$P$12, 3, FALSE), " ")</f>
        <v xml:space="preserve"> </v>
      </c>
      <c r="K202" s="1" t="str">
        <f>IF($A$63='3. Paste report.csv here'!$A$62, VLOOKUP($D202, '1. Enter experiment details'!$M$5:$P$12, 4, FALSE), " ")</f>
        <v xml:space="preserve"> </v>
      </c>
      <c r="L202" s="1" t="str">
        <f>IF($A$63='3. Paste report.csv here'!$A$62, VLOOKUP($D111, '1. Enter experiment details'!$M$5:$Q$12, 5, FALSE), " ")</f>
        <v xml:space="preserve"> </v>
      </c>
      <c r="M202" s="1"/>
      <c r="N202" s="1"/>
    </row>
    <row r="203" spans="1:14" x14ac:dyDescent="0.25">
      <c r="A203" t="str">
        <f>IF($A$154='3. Paste report.csv here'!$A$153, '3. Paste report.csv here'!A202, " ")</f>
        <v xml:space="preserve"> </v>
      </c>
      <c r="B203" s="1" t="str">
        <f>IF($A$154='3. Paste report.csv here'!$A$153, INDEX('1. Enter experiment details'!$J$5:$J$15, MATCH($C203, '1. Enter experiment details'!$F$5:$F$15)), " ")</f>
        <v xml:space="preserve"> </v>
      </c>
      <c r="C203" t="str">
        <f>IF($A$154='3. Paste report.csv here'!$A$153, '3. Paste report.csv here'!B202, " ")</f>
        <v xml:space="preserve"> </v>
      </c>
      <c r="D203" t="str">
        <f>IF($A$154='3. Paste report.csv here'!$A$153, '3. Paste report.csv here'!C202, " ")</f>
        <v xml:space="preserve"> </v>
      </c>
      <c r="E203" t="str">
        <f>IF($A$154='3. Paste report.csv here'!$A$153, '3. Paste report.csv here'!D202, " ")</f>
        <v xml:space="preserve"> </v>
      </c>
      <c r="F203" t="str">
        <f>IF($A$154='3. Paste report.csv here'!$A$153, '3. Paste report.csv here'!E202, " ")</f>
        <v xml:space="preserve"> </v>
      </c>
      <c r="G203" t="e">
        <f>IF(COUNTIF(I203:K203, "3C Protease")=0,  INDEX('1. Enter experiment details'!$K$5:$K$15, MATCH($C203, '1. Enter experiment details'!$F$5:$F$15)), INDEX('1. Enter experiment details'!$L$5:$L$15, MATCH($C203, '1. Enter experiment details'!$F$5:$F$15)))</f>
        <v>#N/A</v>
      </c>
      <c r="H203" t="str">
        <f>IF($A$63='3. Paste report.csv here'!$A$62, $E203*$G203/1000, " ")</f>
        <v xml:space="preserve"> </v>
      </c>
      <c r="I203" s="1" t="str">
        <f>IF($A$63='3. Paste report.csv here'!$A$62, VLOOKUP($D203, '1. Enter experiment details'!$M$5:$P$12, 2, FALSE), " ")</f>
        <v xml:space="preserve"> </v>
      </c>
      <c r="J203" s="1" t="str">
        <f>IF($A$63='3. Paste report.csv here'!$A$62, VLOOKUP($D203, '1. Enter experiment details'!$M$5:$P$12, 3, FALSE), " ")</f>
        <v xml:space="preserve"> </v>
      </c>
      <c r="K203" s="1" t="str">
        <f>IF($A$63='3. Paste report.csv here'!$A$62, VLOOKUP($D203, '1. Enter experiment details'!$M$5:$P$12, 4, FALSE), " ")</f>
        <v xml:space="preserve"> </v>
      </c>
      <c r="L203" s="1" t="str">
        <f>IF($A$63='3. Paste report.csv here'!$A$62, VLOOKUP($D112, '1. Enter experiment details'!$M$5:$Q$12, 5, FALSE), " ")</f>
        <v xml:space="preserve"> </v>
      </c>
      <c r="M203" s="1"/>
      <c r="N203" s="1"/>
    </row>
    <row r="204" spans="1:14" x14ac:dyDescent="0.25">
      <c r="A204" t="str">
        <f>IF($A$154='3. Paste report.csv here'!$A$153, '3. Paste report.csv here'!A203, " ")</f>
        <v xml:space="preserve"> </v>
      </c>
      <c r="B204" s="1" t="str">
        <f>IF($A$154='3. Paste report.csv here'!$A$153, INDEX('1. Enter experiment details'!$J$5:$J$15, MATCH($C204, '1. Enter experiment details'!$F$5:$F$15)), " ")</f>
        <v xml:space="preserve"> </v>
      </c>
      <c r="C204" t="str">
        <f>IF($A$154='3. Paste report.csv here'!$A$153, '3. Paste report.csv here'!B203, " ")</f>
        <v xml:space="preserve"> </v>
      </c>
      <c r="D204" t="str">
        <f>IF($A$154='3. Paste report.csv here'!$A$153, '3. Paste report.csv here'!C203, " ")</f>
        <v xml:space="preserve"> </v>
      </c>
      <c r="E204" t="str">
        <f>IF($A$154='3. Paste report.csv here'!$A$153, '3. Paste report.csv here'!D203, " ")</f>
        <v xml:space="preserve"> </v>
      </c>
      <c r="F204" t="str">
        <f>IF($A$154='3. Paste report.csv here'!$A$153, '3. Paste report.csv here'!E203, " ")</f>
        <v xml:space="preserve"> </v>
      </c>
      <c r="G204" t="e">
        <f>IF(COUNTIF(I204:K204, "3C Protease")=0,  INDEX('1. Enter experiment details'!$K$5:$K$15, MATCH($C204, '1. Enter experiment details'!$F$5:$F$15)), INDEX('1. Enter experiment details'!$L$5:$L$15, MATCH($C204, '1. Enter experiment details'!$F$5:$F$15)))</f>
        <v>#N/A</v>
      </c>
      <c r="H204" t="str">
        <f>IF($A$63='3. Paste report.csv here'!$A$62, $E204*$G204/1000, " ")</f>
        <v xml:space="preserve"> </v>
      </c>
      <c r="I204" s="1" t="str">
        <f>IF($A$63='3. Paste report.csv here'!$A$62, VLOOKUP($D204, '1. Enter experiment details'!$M$5:$P$12, 2, FALSE), " ")</f>
        <v xml:space="preserve"> </v>
      </c>
      <c r="J204" s="1" t="str">
        <f>IF($A$63='3. Paste report.csv here'!$A$62, VLOOKUP($D204, '1. Enter experiment details'!$M$5:$P$12, 3, FALSE), " ")</f>
        <v xml:space="preserve"> </v>
      </c>
      <c r="K204" s="1" t="str">
        <f>IF($A$63='3. Paste report.csv here'!$A$62, VLOOKUP($D204, '1. Enter experiment details'!$M$5:$P$12, 4, FALSE), " ")</f>
        <v xml:space="preserve"> </v>
      </c>
      <c r="L204" s="1" t="str">
        <f>IF($A$63='3. Paste report.csv here'!$A$62, VLOOKUP($D113, '1. Enter experiment details'!$M$5:$Q$12, 5, FALSE), " ")</f>
        <v xml:space="preserve"> </v>
      </c>
      <c r="M204" s="1"/>
      <c r="N204" s="1"/>
    </row>
    <row r="205" spans="1:14" x14ac:dyDescent="0.25">
      <c r="A205" t="str">
        <f>IF($A$154='3. Paste report.csv here'!$A$153, '3. Paste report.csv here'!A204, " ")</f>
        <v xml:space="preserve"> </v>
      </c>
      <c r="B205" s="1" t="str">
        <f>IF($A$154='3. Paste report.csv here'!$A$153, INDEX('1. Enter experiment details'!$J$5:$J$15, MATCH($C205, '1. Enter experiment details'!$F$5:$F$15)), " ")</f>
        <v xml:space="preserve"> </v>
      </c>
      <c r="C205" t="str">
        <f>IF($A$154='3. Paste report.csv here'!$A$153, '3. Paste report.csv here'!B204, " ")</f>
        <v xml:space="preserve"> </v>
      </c>
      <c r="D205" t="str">
        <f>IF($A$154='3. Paste report.csv here'!$A$153, '3. Paste report.csv here'!C204, " ")</f>
        <v xml:space="preserve"> </v>
      </c>
      <c r="E205" t="str">
        <f>IF($A$154='3. Paste report.csv here'!$A$153, '3. Paste report.csv here'!D204, " ")</f>
        <v xml:space="preserve"> </v>
      </c>
      <c r="F205" t="str">
        <f>IF($A$154='3. Paste report.csv here'!$A$153, '3. Paste report.csv here'!E204, " ")</f>
        <v xml:space="preserve"> </v>
      </c>
      <c r="G205" t="e">
        <f>IF(COUNTIF(I205:K205, "3C Protease")=0,  INDEX('1. Enter experiment details'!$K$5:$K$15, MATCH($C205, '1. Enter experiment details'!$F$5:$F$15)), INDEX('1. Enter experiment details'!$L$5:$L$15, MATCH($C205, '1. Enter experiment details'!$F$5:$F$15)))</f>
        <v>#N/A</v>
      </c>
      <c r="H205" t="str">
        <f>IF($A$63='3. Paste report.csv here'!$A$62, $E205*$G205/1000, " ")</f>
        <v xml:space="preserve"> </v>
      </c>
      <c r="I205" s="1" t="str">
        <f>IF($A$63='3. Paste report.csv here'!$A$62, VLOOKUP($D205, '1. Enter experiment details'!$M$5:$P$12, 2, FALSE), " ")</f>
        <v xml:space="preserve"> </v>
      </c>
      <c r="J205" s="1" t="str">
        <f>IF($A$63='3. Paste report.csv here'!$A$62, VLOOKUP($D205, '1. Enter experiment details'!$M$5:$P$12, 3, FALSE), " ")</f>
        <v xml:space="preserve"> </v>
      </c>
      <c r="K205" s="1" t="str">
        <f>IF($A$63='3. Paste report.csv here'!$A$62, VLOOKUP($D205, '1. Enter experiment details'!$M$5:$P$12, 4, FALSE), " ")</f>
        <v xml:space="preserve"> </v>
      </c>
      <c r="L205" s="1" t="str">
        <f>IF($A$63='3. Paste report.csv here'!$A$62, VLOOKUP($D114, '1. Enter experiment details'!$M$5:$Q$12, 5, FALSE), " ")</f>
        <v xml:space="preserve"> </v>
      </c>
      <c r="M205" s="1"/>
      <c r="N205" s="1"/>
    </row>
    <row r="206" spans="1:14" x14ac:dyDescent="0.25">
      <c r="A206" t="str">
        <f>IF($A$154='3. Paste report.csv here'!$A$153, '3. Paste report.csv here'!A205, " ")</f>
        <v xml:space="preserve"> </v>
      </c>
      <c r="B206" s="1" t="str">
        <f>IF($A$154='3. Paste report.csv here'!$A$153, INDEX('1. Enter experiment details'!$J$5:$J$15, MATCH($C206, '1. Enter experiment details'!$F$5:$F$15)), " ")</f>
        <v xml:space="preserve"> </v>
      </c>
      <c r="C206" t="str">
        <f>IF($A$154='3. Paste report.csv here'!$A$153, '3. Paste report.csv here'!B205, " ")</f>
        <v xml:space="preserve"> </v>
      </c>
      <c r="D206" t="str">
        <f>IF($A$154='3. Paste report.csv here'!$A$153, '3. Paste report.csv here'!C205, " ")</f>
        <v xml:space="preserve"> </v>
      </c>
      <c r="E206" t="str">
        <f>IF($A$154='3. Paste report.csv here'!$A$153, '3. Paste report.csv here'!D205, " ")</f>
        <v xml:space="preserve"> </v>
      </c>
      <c r="F206" t="str">
        <f>IF($A$154='3. Paste report.csv here'!$A$153, '3. Paste report.csv here'!E205, " ")</f>
        <v xml:space="preserve"> </v>
      </c>
      <c r="G206" t="e">
        <f>IF(COUNTIF(I206:K206, "3C Protease")=0,  INDEX('1. Enter experiment details'!$K$5:$K$15, MATCH($C206, '1. Enter experiment details'!$F$5:$F$15)), INDEX('1. Enter experiment details'!$L$5:$L$15, MATCH($C206, '1. Enter experiment details'!$F$5:$F$15)))</f>
        <v>#N/A</v>
      </c>
      <c r="H206" t="str">
        <f>IF($A$63='3. Paste report.csv here'!$A$62, $E206*$G206/1000, " ")</f>
        <v xml:space="preserve"> </v>
      </c>
      <c r="I206" s="1" t="str">
        <f>IF($A$63='3. Paste report.csv here'!$A$62, VLOOKUP($D206, '1. Enter experiment details'!$M$5:$P$12, 2, FALSE), " ")</f>
        <v xml:space="preserve"> </v>
      </c>
      <c r="J206" s="1" t="str">
        <f>IF($A$63='3. Paste report.csv here'!$A$62, VLOOKUP($D206, '1. Enter experiment details'!$M$5:$P$12, 3, FALSE), " ")</f>
        <v xml:space="preserve"> </v>
      </c>
      <c r="K206" s="1" t="str">
        <f>IF($A$63='3. Paste report.csv here'!$A$62, VLOOKUP($D206, '1. Enter experiment details'!$M$5:$P$12, 4, FALSE), " ")</f>
        <v xml:space="preserve"> </v>
      </c>
      <c r="L206" s="1" t="str">
        <f>IF($A$63='3. Paste report.csv here'!$A$62, VLOOKUP($D115, '1. Enter experiment details'!$M$5:$Q$12, 5, FALSE), " ")</f>
        <v xml:space="preserve"> </v>
      </c>
      <c r="M206" s="1"/>
      <c r="N206" s="1"/>
    </row>
    <row r="207" spans="1:14" x14ac:dyDescent="0.25">
      <c r="A207" t="str">
        <f>IF($A$154='3. Paste report.csv here'!$A$153, '3. Paste report.csv here'!A206, " ")</f>
        <v xml:space="preserve"> </v>
      </c>
      <c r="B207" s="1" t="str">
        <f>IF($A$154='3. Paste report.csv here'!$A$153, INDEX('1. Enter experiment details'!$J$5:$J$15, MATCH($C207, '1. Enter experiment details'!$F$5:$F$15)), " ")</f>
        <v xml:space="preserve"> </v>
      </c>
      <c r="C207" t="str">
        <f>IF($A$154='3. Paste report.csv here'!$A$153, '3. Paste report.csv here'!B206, " ")</f>
        <v xml:space="preserve"> </v>
      </c>
      <c r="D207" t="str">
        <f>IF($A$154='3. Paste report.csv here'!$A$153, '3. Paste report.csv here'!C206, " ")</f>
        <v xml:space="preserve"> </v>
      </c>
      <c r="E207" t="str">
        <f>IF($A$154='3. Paste report.csv here'!$A$153, '3. Paste report.csv here'!D206, " ")</f>
        <v xml:space="preserve"> </v>
      </c>
      <c r="F207" t="str">
        <f>IF($A$154='3. Paste report.csv here'!$A$153, '3. Paste report.csv here'!E206, " ")</f>
        <v xml:space="preserve"> </v>
      </c>
      <c r="G207" t="e">
        <f>IF(COUNTIF(I207:K207, "3C Protease")=0,  INDEX('1. Enter experiment details'!$K$5:$K$15, MATCH($C207, '1. Enter experiment details'!$F$5:$F$15)), INDEX('1. Enter experiment details'!$L$5:$L$15, MATCH($C207, '1. Enter experiment details'!$F$5:$F$15)))</f>
        <v>#N/A</v>
      </c>
      <c r="H207" t="str">
        <f>IF($A$63='3. Paste report.csv here'!$A$62, $E207*$G207/1000, " ")</f>
        <v xml:space="preserve"> </v>
      </c>
      <c r="I207" s="1" t="str">
        <f>IF($A$63='3. Paste report.csv here'!$A$62, VLOOKUP($D207, '1. Enter experiment details'!$M$5:$P$12, 2, FALSE), " ")</f>
        <v xml:space="preserve"> </v>
      </c>
      <c r="J207" s="1" t="str">
        <f>IF($A$63='3. Paste report.csv here'!$A$62, VLOOKUP($D207, '1. Enter experiment details'!$M$5:$P$12, 3, FALSE), " ")</f>
        <v xml:space="preserve"> </v>
      </c>
      <c r="K207" s="1" t="str">
        <f>IF($A$63='3. Paste report.csv here'!$A$62, VLOOKUP($D207, '1. Enter experiment details'!$M$5:$P$12, 4, FALSE), " ")</f>
        <v xml:space="preserve"> </v>
      </c>
      <c r="L207" s="1" t="str">
        <f>IF($A$63='3. Paste report.csv here'!$A$62, VLOOKUP($D116, '1. Enter experiment details'!$M$5:$Q$12, 5, FALSE), " ")</f>
        <v xml:space="preserve"> </v>
      </c>
      <c r="M207" s="1"/>
      <c r="N207" s="1"/>
    </row>
    <row r="208" spans="1:14" x14ac:dyDescent="0.25">
      <c r="A208" t="str">
        <f>IF($A$154='3. Paste report.csv here'!$A$153, '3. Paste report.csv here'!A207, " ")</f>
        <v xml:space="preserve"> </v>
      </c>
      <c r="B208" s="1" t="str">
        <f>IF($A$154='3. Paste report.csv here'!$A$153, INDEX('1. Enter experiment details'!$J$5:$J$15, MATCH($C208, '1. Enter experiment details'!$F$5:$F$15)), " ")</f>
        <v xml:space="preserve"> </v>
      </c>
      <c r="C208" t="str">
        <f>IF($A$154='3. Paste report.csv here'!$A$153, '3. Paste report.csv here'!B207, " ")</f>
        <v xml:space="preserve"> </v>
      </c>
      <c r="D208" t="str">
        <f>IF($A$154='3. Paste report.csv here'!$A$153, '3. Paste report.csv here'!C207, " ")</f>
        <v xml:space="preserve"> </v>
      </c>
      <c r="E208" t="str">
        <f>IF($A$154='3. Paste report.csv here'!$A$153, '3. Paste report.csv here'!D207, " ")</f>
        <v xml:space="preserve"> </v>
      </c>
      <c r="F208" t="str">
        <f>IF($A$154='3. Paste report.csv here'!$A$153, '3. Paste report.csv here'!E207, " ")</f>
        <v xml:space="preserve"> </v>
      </c>
      <c r="G208" t="e">
        <f>IF(COUNTIF(I208:K208, "3C Protease")=0,  INDEX('1. Enter experiment details'!$K$5:$K$15, MATCH($C208, '1. Enter experiment details'!$F$5:$F$15)), INDEX('1. Enter experiment details'!$L$5:$L$15, MATCH($C208, '1. Enter experiment details'!$F$5:$F$15)))</f>
        <v>#N/A</v>
      </c>
      <c r="H208" t="str">
        <f>IF($A$63='3. Paste report.csv here'!$A$62, $E208*$G208/1000, " ")</f>
        <v xml:space="preserve"> </v>
      </c>
      <c r="I208" s="1" t="str">
        <f>IF($A$63='3. Paste report.csv here'!$A$62, VLOOKUP($D208, '1. Enter experiment details'!$M$5:$P$12, 2, FALSE), " ")</f>
        <v xml:space="preserve"> </v>
      </c>
      <c r="J208" s="1" t="str">
        <f>IF($A$63='3. Paste report.csv here'!$A$62, VLOOKUP($D208, '1. Enter experiment details'!$M$5:$P$12, 3, FALSE), " ")</f>
        <v xml:space="preserve"> </v>
      </c>
      <c r="K208" s="1" t="str">
        <f>IF($A$63='3. Paste report.csv here'!$A$62, VLOOKUP($D208, '1. Enter experiment details'!$M$5:$P$12, 4, FALSE), " ")</f>
        <v xml:space="preserve"> </v>
      </c>
      <c r="L208" s="1" t="str">
        <f>IF($A$63='3. Paste report.csv here'!$A$62, VLOOKUP($D117, '1. Enter experiment details'!$M$5:$Q$12, 5, FALSE), " ")</f>
        <v xml:space="preserve"> </v>
      </c>
      <c r="M208" s="1"/>
      <c r="N208" s="1"/>
    </row>
    <row r="209" spans="1:14" x14ac:dyDescent="0.25">
      <c r="A209" t="str">
        <f>IF($A$154='3. Paste report.csv here'!$A$153, '3. Paste report.csv here'!A208, " ")</f>
        <v xml:space="preserve"> </v>
      </c>
      <c r="B209" s="1" t="str">
        <f>IF($A$154='3. Paste report.csv here'!$A$153, INDEX('1. Enter experiment details'!$J$5:$J$15, MATCH($C209, '1. Enter experiment details'!$F$5:$F$15)), " ")</f>
        <v xml:space="preserve"> </v>
      </c>
      <c r="C209" t="str">
        <f>IF($A$154='3. Paste report.csv here'!$A$153, '3. Paste report.csv here'!B208, " ")</f>
        <v xml:space="preserve"> </v>
      </c>
      <c r="D209" t="str">
        <f>IF($A$154='3. Paste report.csv here'!$A$153, '3. Paste report.csv here'!C208, " ")</f>
        <v xml:space="preserve"> </v>
      </c>
      <c r="E209" t="str">
        <f>IF($A$154='3. Paste report.csv here'!$A$153, '3. Paste report.csv here'!D208, " ")</f>
        <v xml:space="preserve"> </v>
      </c>
      <c r="F209" t="str">
        <f>IF($A$154='3. Paste report.csv here'!$A$153, '3. Paste report.csv here'!E208, " ")</f>
        <v xml:space="preserve"> </v>
      </c>
      <c r="G209" t="e">
        <f>IF(COUNTIF(I209:K209, "3C Protease")=0,  INDEX('1. Enter experiment details'!$K$5:$K$15, MATCH($C209, '1. Enter experiment details'!$F$5:$F$15)), INDEX('1. Enter experiment details'!$L$5:$L$15, MATCH($C209, '1. Enter experiment details'!$F$5:$F$15)))</f>
        <v>#N/A</v>
      </c>
      <c r="H209" t="str">
        <f>IF($A$63='3. Paste report.csv here'!$A$62, $E209*$G209/1000, " ")</f>
        <v xml:space="preserve"> </v>
      </c>
      <c r="I209" s="1" t="str">
        <f>IF($A$63='3. Paste report.csv here'!$A$62, VLOOKUP($D209, '1. Enter experiment details'!$M$5:$P$12, 2, FALSE), " ")</f>
        <v xml:space="preserve"> </v>
      </c>
      <c r="J209" s="1" t="str">
        <f>IF($A$63='3. Paste report.csv here'!$A$62, VLOOKUP($D209, '1. Enter experiment details'!$M$5:$P$12, 3, FALSE), " ")</f>
        <v xml:space="preserve"> </v>
      </c>
      <c r="K209" s="1" t="str">
        <f>IF($A$63='3. Paste report.csv here'!$A$62, VLOOKUP($D209, '1. Enter experiment details'!$M$5:$P$12, 4, FALSE), " ")</f>
        <v xml:space="preserve"> </v>
      </c>
      <c r="L209" s="1" t="str">
        <f>IF($A$63='3. Paste report.csv here'!$A$62, VLOOKUP($D118, '1. Enter experiment details'!$M$5:$Q$12, 5, FALSE), " ")</f>
        <v xml:space="preserve"> </v>
      </c>
      <c r="M209" s="1"/>
      <c r="N209" s="1"/>
    </row>
    <row r="210" spans="1:14" x14ac:dyDescent="0.25">
      <c r="A210" t="str">
        <f>IF($A$154='3. Paste report.csv here'!$A$153, '3. Paste report.csv here'!A209, " ")</f>
        <v xml:space="preserve"> </v>
      </c>
      <c r="B210" s="1" t="str">
        <f>IF($A$154='3. Paste report.csv here'!$A$153, INDEX('1. Enter experiment details'!$J$5:$J$15, MATCH($C210, '1. Enter experiment details'!$F$5:$F$15)), " ")</f>
        <v xml:space="preserve"> </v>
      </c>
      <c r="C210" t="str">
        <f>IF($A$154='3. Paste report.csv here'!$A$153, '3. Paste report.csv here'!B209, " ")</f>
        <v xml:space="preserve"> </v>
      </c>
      <c r="D210" t="str">
        <f>IF($A$154='3. Paste report.csv here'!$A$153, '3. Paste report.csv here'!C209, " ")</f>
        <v xml:space="preserve"> </v>
      </c>
      <c r="E210" t="str">
        <f>IF($A$154='3. Paste report.csv here'!$A$153, '3. Paste report.csv here'!D209, " ")</f>
        <v xml:space="preserve"> </v>
      </c>
      <c r="F210" t="str">
        <f>IF($A$154='3. Paste report.csv here'!$A$153, '3. Paste report.csv here'!E209, " ")</f>
        <v xml:space="preserve"> </v>
      </c>
      <c r="G210" t="e">
        <f>IF(COUNTIF(I210:K210, "3C Protease")=0,  INDEX('1. Enter experiment details'!$K$5:$K$15, MATCH($C210, '1. Enter experiment details'!$F$5:$F$15)), INDEX('1. Enter experiment details'!$L$5:$L$15, MATCH($C210, '1. Enter experiment details'!$F$5:$F$15)))</f>
        <v>#N/A</v>
      </c>
      <c r="H210" t="str">
        <f>IF($A$63='3. Paste report.csv here'!$A$62, $E210*$G210/1000, " ")</f>
        <v xml:space="preserve"> </v>
      </c>
      <c r="I210" s="1" t="str">
        <f>IF($A$63='3. Paste report.csv here'!$A$62, VLOOKUP($D210, '1. Enter experiment details'!$M$5:$P$12, 2, FALSE), " ")</f>
        <v xml:space="preserve"> </v>
      </c>
      <c r="J210" s="1" t="str">
        <f>IF($A$63='3. Paste report.csv here'!$A$62, VLOOKUP($D210, '1. Enter experiment details'!$M$5:$P$12, 3, FALSE), " ")</f>
        <v xml:space="preserve"> </v>
      </c>
      <c r="K210" s="1" t="str">
        <f>IF($A$63='3. Paste report.csv here'!$A$62, VLOOKUP($D210, '1. Enter experiment details'!$M$5:$P$12, 4, FALSE), " ")</f>
        <v xml:space="preserve"> </v>
      </c>
      <c r="L210" s="1" t="str">
        <f>IF($A$63='3. Paste report.csv here'!$A$62, VLOOKUP($D119, '1. Enter experiment details'!$M$5:$Q$12, 5, FALSE), " ")</f>
        <v xml:space="preserve"> </v>
      </c>
      <c r="M210" s="1"/>
      <c r="N210" s="1"/>
    </row>
    <row r="211" spans="1:14" x14ac:dyDescent="0.25">
      <c r="A211" t="str">
        <f>IF($A$154='3. Paste report.csv here'!$A$153, '3. Paste report.csv here'!A210, " ")</f>
        <v xml:space="preserve"> </v>
      </c>
      <c r="B211" s="1" t="str">
        <f>IF($A$154='3. Paste report.csv here'!$A$153, INDEX('1. Enter experiment details'!$J$5:$J$15, MATCH($C211, '1. Enter experiment details'!$F$5:$F$15)), " ")</f>
        <v xml:space="preserve"> </v>
      </c>
      <c r="C211" t="str">
        <f>IF($A$154='3. Paste report.csv here'!$A$153, '3. Paste report.csv here'!B210, " ")</f>
        <v xml:space="preserve"> </v>
      </c>
      <c r="D211" t="str">
        <f>IF($A$154='3. Paste report.csv here'!$A$153, '3. Paste report.csv here'!C210, " ")</f>
        <v xml:space="preserve"> </v>
      </c>
      <c r="E211" t="str">
        <f>IF($A$154='3. Paste report.csv here'!$A$153, '3. Paste report.csv here'!D210, " ")</f>
        <v xml:space="preserve"> </v>
      </c>
      <c r="F211" t="str">
        <f>IF($A$154='3. Paste report.csv here'!$A$153, '3. Paste report.csv here'!E210, " ")</f>
        <v xml:space="preserve"> </v>
      </c>
      <c r="G211" t="e">
        <f>IF(COUNTIF(I211:K211, "3C Protease")=0,  INDEX('1. Enter experiment details'!$K$5:$K$15, MATCH($C211, '1. Enter experiment details'!$F$5:$F$15)), INDEX('1. Enter experiment details'!$L$5:$L$15, MATCH($C211, '1. Enter experiment details'!$F$5:$F$15)))</f>
        <v>#N/A</v>
      </c>
      <c r="H211" t="str">
        <f>IF($A$63='3. Paste report.csv here'!$A$62, $E211*$G211/1000, " ")</f>
        <v xml:space="preserve"> </v>
      </c>
      <c r="I211" s="1" t="str">
        <f>IF($A$63='3. Paste report.csv here'!$A$62, VLOOKUP($D211, '1. Enter experiment details'!$M$5:$P$12, 2, FALSE), " ")</f>
        <v xml:space="preserve"> </v>
      </c>
      <c r="J211" s="1" t="str">
        <f>IF($A$63='3. Paste report.csv here'!$A$62, VLOOKUP($D211, '1. Enter experiment details'!$M$5:$P$12, 3, FALSE), " ")</f>
        <v xml:space="preserve"> </v>
      </c>
      <c r="K211" s="1" t="str">
        <f>IF($A$63='3. Paste report.csv here'!$A$62, VLOOKUP($D211, '1. Enter experiment details'!$M$5:$P$12, 4, FALSE), " ")</f>
        <v xml:space="preserve"> </v>
      </c>
      <c r="L211" s="1" t="str">
        <f>IF($A$63='3. Paste report.csv here'!$A$62, VLOOKUP($D120, '1. Enter experiment details'!$M$5:$Q$12, 5, FALSE), " ")</f>
        <v xml:space="preserve"> </v>
      </c>
      <c r="M211" s="1"/>
      <c r="N211" s="1"/>
    </row>
    <row r="212" spans="1:14" x14ac:dyDescent="0.25">
      <c r="A212" t="str">
        <f>IF($A$154='3. Paste report.csv here'!$A$153, '3. Paste report.csv here'!A211, " ")</f>
        <v xml:space="preserve"> </v>
      </c>
      <c r="B212" s="1" t="str">
        <f>IF($A$154='3. Paste report.csv here'!$A$153, INDEX('1. Enter experiment details'!$J$5:$J$15, MATCH($C212, '1. Enter experiment details'!$F$5:$F$15)), " ")</f>
        <v xml:space="preserve"> </v>
      </c>
      <c r="C212" t="str">
        <f>IF($A$154='3. Paste report.csv here'!$A$153, '3. Paste report.csv here'!B211, " ")</f>
        <v xml:space="preserve"> </v>
      </c>
      <c r="D212" t="str">
        <f>IF($A$154='3. Paste report.csv here'!$A$153, '3. Paste report.csv here'!C211, " ")</f>
        <v xml:space="preserve"> </v>
      </c>
      <c r="E212" t="str">
        <f>IF($A$154='3. Paste report.csv here'!$A$153, '3. Paste report.csv here'!D211, " ")</f>
        <v xml:space="preserve"> </v>
      </c>
      <c r="F212" t="str">
        <f>IF($A$154='3. Paste report.csv here'!$A$153, '3. Paste report.csv here'!E211, " ")</f>
        <v xml:space="preserve"> </v>
      </c>
      <c r="G212" t="e">
        <f>IF(COUNTIF(I212:K212, "3C Protease")=0,  INDEX('1. Enter experiment details'!$K$5:$K$15, MATCH($C212, '1. Enter experiment details'!$F$5:$F$15)), INDEX('1. Enter experiment details'!$L$5:$L$15, MATCH($C212, '1. Enter experiment details'!$F$5:$F$15)))</f>
        <v>#N/A</v>
      </c>
      <c r="H212" t="str">
        <f>IF($A$63='3. Paste report.csv here'!$A$62, $E212*$G212/1000, " ")</f>
        <v xml:space="preserve"> </v>
      </c>
      <c r="I212" s="1" t="str">
        <f>IF($A$63='3. Paste report.csv here'!$A$62, VLOOKUP($D212, '1. Enter experiment details'!$M$5:$P$12, 2, FALSE), " ")</f>
        <v xml:space="preserve"> </v>
      </c>
      <c r="J212" s="1" t="str">
        <f>IF($A$63='3. Paste report.csv here'!$A$62, VLOOKUP($D212, '1. Enter experiment details'!$M$5:$P$12, 3, FALSE), " ")</f>
        <v xml:space="preserve"> </v>
      </c>
      <c r="K212" s="1" t="str">
        <f>IF($A$63='3. Paste report.csv here'!$A$62, VLOOKUP($D212, '1. Enter experiment details'!$M$5:$P$12, 4, FALSE), " ")</f>
        <v xml:space="preserve"> </v>
      </c>
      <c r="L212" s="1" t="str">
        <f>IF($A$63='3. Paste report.csv here'!$A$62, VLOOKUP($D121, '1. Enter experiment details'!$M$5:$Q$12, 5, FALSE), " ")</f>
        <v xml:space="preserve"> </v>
      </c>
      <c r="M212" s="1"/>
      <c r="N212" s="1"/>
    </row>
    <row r="213" spans="1:14" x14ac:dyDescent="0.25">
      <c r="A213" t="str">
        <f>IF($A$154='3. Paste report.csv here'!$A$153, '3. Paste report.csv here'!A212, " ")</f>
        <v xml:space="preserve"> </v>
      </c>
      <c r="B213" s="1" t="str">
        <f>IF($A$154='3. Paste report.csv here'!$A$153, INDEX('1. Enter experiment details'!$J$5:$J$15, MATCH($C213, '1. Enter experiment details'!$F$5:$F$15)), " ")</f>
        <v xml:space="preserve"> </v>
      </c>
      <c r="C213" t="str">
        <f>IF($A$154='3. Paste report.csv here'!$A$153, '3. Paste report.csv here'!B212, " ")</f>
        <v xml:space="preserve"> </v>
      </c>
      <c r="D213" t="str">
        <f>IF($A$154='3. Paste report.csv here'!$A$153, '3. Paste report.csv here'!C212, " ")</f>
        <v xml:space="preserve"> </v>
      </c>
      <c r="E213" t="str">
        <f>IF($A$154='3. Paste report.csv here'!$A$153, '3. Paste report.csv here'!D212, " ")</f>
        <v xml:space="preserve"> </v>
      </c>
      <c r="F213" t="str">
        <f>IF($A$154='3. Paste report.csv here'!$A$153, '3. Paste report.csv here'!E212, " ")</f>
        <v xml:space="preserve"> </v>
      </c>
      <c r="G213" t="e">
        <f>IF(COUNTIF(I213:K213, "3C Protease")=0,  INDEX('1. Enter experiment details'!$K$5:$K$15, MATCH($C213, '1. Enter experiment details'!$F$5:$F$15)), INDEX('1. Enter experiment details'!$L$5:$L$15, MATCH($C213, '1. Enter experiment details'!$F$5:$F$15)))</f>
        <v>#N/A</v>
      </c>
      <c r="H213" t="str">
        <f>IF($A$63='3. Paste report.csv here'!$A$62, $E213*$G213/1000, " ")</f>
        <v xml:space="preserve"> </v>
      </c>
      <c r="I213" s="1" t="str">
        <f>IF($A$63='3. Paste report.csv here'!$A$62, VLOOKUP($D213, '1. Enter experiment details'!$M$5:$P$12, 2, FALSE), " ")</f>
        <v xml:space="preserve"> </v>
      </c>
      <c r="J213" s="1" t="str">
        <f>IF($A$63='3. Paste report.csv here'!$A$62, VLOOKUP($D213, '1. Enter experiment details'!$M$5:$P$12, 3, FALSE), " ")</f>
        <v xml:space="preserve"> </v>
      </c>
      <c r="K213" s="1" t="str">
        <f>IF($A$63='3. Paste report.csv here'!$A$62, VLOOKUP($D213, '1. Enter experiment details'!$M$5:$P$12, 4, FALSE), " ")</f>
        <v xml:space="preserve"> </v>
      </c>
      <c r="L213" s="1" t="str">
        <f>IF($A$63='3. Paste report.csv here'!$A$62, VLOOKUP($D122, '1. Enter experiment details'!$M$5:$Q$12, 5, FALSE), " ")</f>
        <v xml:space="preserve"> </v>
      </c>
      <c r="M213" s="1"/>
      <c r="N213" s="1"/>
    </row>
    <row r="214" spans="1:14" x14ac:dyDescent="0.25">
      <c r="A214" t="str">
        <f>IF($A$154='3. Paste report.csv here'!$A$153, '3. Paste report.csv here'!A213, " ")</f>
        <v xml:space="preserve"> </v>
      </c>
      <c r="B214" s="1" t="str">
        <f>IF($A$154='3. Paste report.csv here'!$A$153, INDEX('1. Enter experiment details'!$J$5:$J$15, MATCH($C214, '1. Enter experiment details'!$F$5:$F$15)), " ")</f>
        <v xml:space="preserve"> </v>
      </c>
      <c r="C214" t="str">
        <f>IF($A$154='3. Paste report.csv here'!$A$153, '3. Paste report.csv here'!B213, " ")</f>
        <v xml:space="preserve"> </v>
      </c>
      <c r="D214" t="str">
        <f>IF($A$154='3. Paste report.csv here'!$A$153, '3. Paste report.csv here'!C213, " ")</f>
        <v xml:space="preserve"> </v>
      </c>
      <c r="E214" t="str">
        <f>IF($A$154='3. Paste report.csv here'!$A$153, '3. Paste report.csv here'!D213, " ")</f>
        <v xml:space="preserve"> </v>
      </c>
      <c r="F214" t="str">
        <f>IF($A$154='3. Paste report.csv here'!$A$153, '3. Paste report.csv here'!E213, " ")</f>
        <v xml:space="preserve"> </v>
      </c>
      <c r="G214" t="e">
        <f>IF(COUNTIF(I214:K214, "3C Protease")=0,  INDEX('1. Enter experiment details'!$K$5:$K$15, MATCH($C214, '1. Enter experiment details'!$F$5:$F$15)), INDEX('1. Enter experiment details'!$L$5:$L$15, MATCH($C214, '1. Enter experiment details'!$F$5:$F$15)))</f>
        <v>#N/A</v>
      </c>
      <c r="H214" t="str">
        <f>IF($A$63='3. Paste report.csv here'!$A$62, $E214*$G214/1000, " ")</f>
        <v xml:space="preserve"> </v>
      </c>
      <c r="I214" s="1" t="str">
        <f>IF($A$63='3. Paste report.csv here'!$A$62, VLOOKUP($D214, '1. Enter experiment details'!$M$5:$P$12, 2, FALSE), " ")</f>
        <v xml:space="preserve"> </v>
      </c>
      <c r="J214" s="1" t="str">
        <f>IF($A$63='3. Paste report.csv here'!$A$62, VLOOKUP($D214, '1. Enter experiment details'!$M$5:$P$12, 3, FALSE), " ")</f>
        <v xml:space="preserve"> </v>
      </c>
      <c r="K214" s="1" t="str">
        <f>IF($A$63='3. Paste report.csv here'!$A$62, VLOOKUP($D214, '1. Enter experiment details'!$M$5:$P$12, 4, FALSE), " ")</f>
        <v xml:space="preserve"> </v>
      </c>
      <c r="L214" s="1" t="str">
        <f>IF($A$63='3. Paste report.csv here'!$A$62, VLOOKUP($D123, '1. Enter experiment details'!$M$5:$Q$12, 5, FALSE), " ")</f>
        <v xml:space="preserve"> </v>
      </c>
      <c r="M214" s="1"/>
      <c r="N214" s="1"/>
    </row>
    <row r="215" spans="1:14" x14ac:dyDescent="0.25">
      <c r="A215" t="str">
        <f>IF($A$154='3. Paste report.csv here'!$A$153, '3. Paste report.csv here'!A214, " ")</f>
        <v xml:space="preserve"> </v>
      </c>
      <c r="B215" s="1" t="str">
        <f>IF($A$154='3. Paste report.csv here'!$A$153, INDEX('1. Enter experiment details'!$J$5:$J$15, MATCH($C215, '1. Enter experiment details'!$F$5:$F$15)), " ")</f>
        <v xml:space="preserve"> </v>
      </c>
      <c r="C215" t="str">
        <f>IF($A$154='3. Paste report.csv here'!$A$153, '3. Paste report.csv here'!B214, " ")</f>
        <v xml:space="preserve"> </v>
      </c>
      <c r="D215" t="str">
        <f>IF($A$154='3. Paste report.csv here'!$A$153, '3. Paste report.csv here'!C214, " ")</f>
        <v xml:space="preserve"> </v>
      </c>
      <c r="E215" t="str">
        <f>IF($A$154='3. Paste report.csv here'!$A$153, '3. Paste report.csv here'!D214, " ")</f>
        <v xml:space="preserve"> </v>
      </c>
      <c r="F215" t="str">
        <f>IF($A$154='3. Paste report.csv here'!$A$153, '3. Paste report.csv here'!E214, " ")</f>
        <v xml:space="preserve"> </v>
      </c>
      <c r="G215" t="e">
        <f>IF(COUNTIF(I215:K215, "3C Protease")=0,  INDEX('1. Enter experiment details'!$K$5:$K$15, MATCH($C215, '1. Enter experiment details'!$F$5:$F$15)), INDEX('1. Enter experiment details'!$L$5:$L$15, MATCH($C215, '1. Enter experiment details'!$F$5:$F$15)))</f>
        <v>#N/A</v>
      </c>
      <c r="H215" t="str">
        <f>IF($A$63='3. Paste report.csv here'!$A$62, $E215*$G215/1000, " ")</f>
        <v xml:space="preserve"> </v>
      </c>
      <c r="I215" s="1" t="str">
        <f>IF($A$63='3. Paste report.csv here'!$A$62, VLOOKUP($D215, '1. Enter experiment details'!$M$5:$P$12, 2, FALSE), " ")</f>
        <v xml:space="preserve"> </v>
      </c>
      <c r="J215" s="1" t="str">
        <f>IF($A$63='3. Paste report.csv here'!$A$62, VLOOKUP($D215, '1. Enter experiment details'!$M$5:$P$12, 3, FALSE), " ")</f>
        <v xml:space="preserve"> </v>
      </c>
      <c r="K215" s="1" t="str">
        <f>IF($A$63='3. Paste report.csv here'!$A$62, VLOOKUP($D215, '1. Enter experiment details'!$M$5:$P$12, 4, FALSE), " ")</f>
        <v xml:space="preserve"> </v>
      </c>
      <c r="L215" s="1" t="str">
        <f>IF($A$63='3. Paste report.csv here'!$A$62, VLOOKUP($D124, '1. Enter experiment details'!$M$5:$Q$12, 5, FALSE), " ")</f>
        <v xml:space="preserve"> </v>
      </c>
      <c r="M215" s="1"/>
      <c r="N215" s="1"/>
    </row>
    <row r="216" spans="1:14" x14ac:dyDescent="0.25">
      <c r="A216" t="str">
        <f>IF($A$154='3. Paste report.csv here'!$A$153, '3. Paste report.csv here'!A215, " ")</f>
        <v xml:space="preserve"> </v>
      </c>
      <c r="B216" s="1" t="str">
        <f>IF($A$154='3. Paste report.csv here'!$A$153, INDEX('1. Enter experiment details'!$J$5:$J$15, MATCH($C216, '1. Enter experiment details'!$F$5:$F$15)), " ")</f>
        <v xml:space="preserve"> </v>
      </c>
      <c r="C216" t="str">
        <f>IF($A$154='3. Paste report.csv here'!$A$153, '3. Paste report.csv here'!B215, " ")</f>
        <v xml:space="preserve"> </v>
      </c>
      <c r="D216" t="str">
        <f>IF($A$154='3. Paste report.csv here'!$A$153, '3. Paste report.csv here'!C215, " ")</f>
        <v xml:space="preserve"> </v>
      </c>
      <c r="E216" t="str">
        <f>IF($A$154='3. Paste report.csv here'!$A$153, '3. Paste report.csv here'!D215, " ")</f>
        <v xml:space="preserve"> </v>
      </c>
      <c r="F216" t="str">
        <f>IF($A$154='3. Paste report.csv here'!$A$153, '3. Paste report.csv here'!E215, " ")</f>
        <v xml:space="preserve"> </v>
      </c>
      <c r="G216" t="e">
        <f>IF(COUNTIF(I216:K216, "3C Protease")=0,  INDEX('1. Enter experiment details'!$K$5:$K$15, MATCH($C216, '1. Enter experiment details'!$F$5:$F$15)), INDEX('1. Enter experiment details'!$L$5:$L$15, MATCH($C216, '1. Enter experiment details'!$F$5:$F$15)))</f>
        <v>#N/A</v>
      </c>
      <c r="H216" t="str">
        <f>IF($A$63='3. Paste report.csv here'!$A$62, $E216*$G216/1000, " ")</f>
        <v xml:space="preserve"> </v>
      </c>
      <c r="I216" s="1" t="str">
        <f>IF($A$63='3. Paste report.csv here'!$A$62, VLOOKUP($D216, '1. Enter experiment details'!$M$5:$P$12, 2, FALSE), " ")</f>
        <v xml:space="preserve"> </v>
      </c>
      <c r="J216" s="1" t="str">
        <f>IF($A$63='3. Paste report.csv here'!$A$62, VLOOKUP($D216, '1. Enter experiment details'!$M$5:$P$12, 3, FALSE), " ")</f>
        <v xml:space="preserve"> </v>
      </c>
      <c r="K216" s="1" t="str">
        <f>IF($A$63='3. Paste report.csv here'!$A$62, VLOOKUP($D216, '1. Enter experiment details'!$M$5:$P$12, 4, FALSE), " ")</f>
        <v xml:space="preserve"> </v>
      </c>
      <c r="L216" s="1" t="str">
        <f>IF($A$63='3. Paste report.csv here'!$A$62, VLOOKUP($D125, '1. Enter experiment details'!$M$5:$Q$12, 5, FALSE), " ")</f>
        <v xml:space="preserve"> </v>
      </c>
      <c r="M216" s="1"/>
      <c r="N216" s="1"/>
    </row>
    <row r="217" spans="1:14" x14ac:dyDescent="0.25">
      <c r="A217" t="str">
        <f>IF($A$154='3. Paste report.csv here'!$A$153, '3. Paste report.csv here'!A216, " ")</f>
        <v xml:space="preserve"> </v>
      </c>
      <c r="B217" s="1" t="str">
        <f>IF($A$154='3. Paste report.csv here'!$A$153, INDEX('1. Enter experiment details'!$J$5:$J$15, MATCH($C217, '1. Enter experiment details'!$F$5:$F$15)), " ")</f>
        <v xml:space="preserve"> </v>
      </c>
      <c r="C217" t="str">
        <f>IF($A$154='3. Paste report.csv here'!$A$153, '3. Paste report.csv here'!B216, " ")</f>
        <v xml:space="preserve"> </v>
      </c>
      <c r="D217" t="str">
        <f>IF($A$154='3. Paste report.csv here'!$A$153, '3. Paste report.csv here'!C216, " ")</f>
        <v xml:space="preserve"> </v>
      </c>
      <c r="E217" t="str">
        <f>IF($A$154='3. Paste report.csv here'!$A$153, '3. Paste report.csv here'!D216, " ")</f>
        <v xml:space="preserve"> </v>
      </c>
      <c r="F217" t="str">
        <f>IF($A$154='3. Paste report.csv here'!$A$153, '3. Paste report.csv here'!E216, " ")</f>
        <v xml:space="preserve"> </v>
      </c>
      <c r="G217" t="e">
        <f>IF(COUNTIF(I217:K217, "3C Protease")=0,  INDEX('1. Enter experiment details'!$K$5:$K$15, MATCH($C217, '1. Enter experiment details'!$F$5:$F$15)), INDEX('1. Enter experiment details'!$L$5:$L$15, MATCH($C217, '1. Enter experiment details'!$F$5:$F$15)))</f>
        <v>#N/A</v>
      </c>
      <c r="H217" t="str">
        <f>IF($A$63='3. Paste report.csv here'!$A$62, $E217*$G217/1000, " ")</f>
        <v xml:space="preserve"> </v>
      </c>
      <c r="I217" s="1" t="str">
        <f>IF($A$63='3. Paste report.csv here'!$A$62, VLOOKUP($D217, '1. Enter experiment details'!$M$5:$P$12, 2, FALSE), " ")</f>
        <v xml:space="preserve"> </v>
      </c>
      <c r="J217" s="1" t="str">
        <f>IF($A$63='3. Paste report.csv here'!$A$62, VLOOKUP($D217, '1. Enter experiment details'!$M$5:$P$12, 3, FALSE), " ")</f>
        <v xml:space="preserve"> </v>
      </c>
      <c r="K217" s="1" t="str">
        <f>IF($A$63='3. Paste report.csv here'!$A$62, VLOOKUP($D217, '1. Enter experiment details'!$M$5:$P$12, 4, FALSE), " ")</f>
        <v xml:space="preserve"> </v>
      </c>
      <c r="L217" s="1" t="str">
        <f>IF($A$63='3. Paste report.csv here'!$A$62, VLOOKUP($D126, '1. Enter experiment details'!$M$5:$Q$12, 5, FALSE), " ")</f>
        <v xml:space="preserve"> </v>
      </c>
      <c r="M217" s="1"/>
      <c r="N217" s="1"/>
    </row>
    <row r="218" spans="1:14" x14ac:dyDescent="0.25">
      <c r="A218" t="str">
        <f>IF($A$154='3. Paste report.csv here'!$A$153, '3. Paste report.csv here'!A217, " ")</f>
        <v xml:space="preserve"> </v>
      </c>
      <c r="B218" s="1" t="str">
        <f>IF($A$154='3. Paste report.csv here'!$A$153, INDEX('1. Enter experiment details'!$J$5:$J$15, MATCH($C218, '1. Enter experiment details'!$F$5:$F$15)), " ")</f>
        <v xml:space="preserve"> </v>
      </c>
      <c r="C218" t="str">
        <f>IF($A$154='3. Paste report.csv here'!$A$153, '3. Paste report.csv here'!B217, " ")</f>
        <v xml:space="preserve"> </v>
      </c>
      <c r="D218" t="str">
        <f>IF($A$154='3. Paste report.csv here'!$A$153, '3. Paste report.csv here'!C217, " ")</f>
        <v xml:space="preserve"> </v>
      </c>
      <c r="E218" t="str">
        <f>IF($A$154='3. Paste report.csv here'!$A$153, '3. Paste report.csv here'!D217, " ")</f>
        <v xml:space="preserve"> </v>
      </c>
      <c r="F218" t="str">
        <f>IF($A$154='3. Paste report.csv here'!$A$153, '3. Paste report.csv here'!E217, " ")</f>
        <v xml:space="preserve"> </v>
      </c>
      <c r="G218" t="e">
        <f>IF(COUNTIF(I218:K218, "3C Protease")=0,  INDEX('1. Enter experiment details'!$K$5:$K$15, MATCH($C218, '1. Enter experiment details'!$F$5:$F$15)), INDEX('1. Enter experiment details'!$L$5:$L$15, MATCH($C218, '1. Enter experiment details'!$F$5:$F$15)))</f>
        <v>#N/A</v>
      </c>
      <c r="H218" t="str">
        <f>IF($A$63='3. Paste report.csv here'!$A$62, $E218*$G218/1000, " ")</f>
        <v xml:space="preserve"> </v>
      </c>
      <c r="I218" s="1" t="str">
        <f>IF($A$63='3. Paste report.csv here'!$A$62, VLOOKUP($D218, '1. Enter experiment details'!$M$5:$P$12, 2, FALSE), " ")</f>
        <v xml:space="preserve"> </v>
      </c>
      <c r="J218" s="1" t="str">
        <f>IF($A$63='3. Paste report.csv here'!$A$62, VLOOKUP($D218, '1. Enter experiment details'!$M$5:$P$12, 3, FALSE), " ")</f>
        <v xml:space="preserve"> </v>
      </c>
      <c r="K218" s="1" t="str">
        <f>IF($A$63='3. Paste report.csv here'!$A$62, VLOOKUP($D218, '1. Enter experiment details'!$M$5:$P$12, 4, FALSE), " ")</f>
        <v xml:space="preserve"> </v>
      </c>
      <c r="L218" s="1" t="str">
        <f>IF($A$63='3. Paste report.csv here'!$A$62, VLOOKUP($D127, '1. Enter experiment details'!$M$5:$Q$12, 5, FALSE), " ")</f>
        <v xml:space="preserve"> </v>
      </c>
      <c r="M218" s="1"/>
      <c r="N218" s="1"/>
    </row>
    <row r="219" spans="1:14" x14ac:dyDescent="0.25">
      <c r="A219" t="str">
        <f>IF($A$154='3. Paste report.csv here'!$A$153, '3. Paste report.csv here'!A218, " ")</f>
        <v xml:space="preserve"> </v>
      </c>
      <c r="B219" s="1" t="str">
        <f>IF($A$154='3. Paste report.csv here'!$A$153, INDEX('1. Enter experiment details'!$J$5:$J$15, MATCH($C219, '1. Enter experiment details'!$F$5:$F$15)), " ")</f>
        <v xml:space="preserve"> </v>
      </c>
      <c r="C219" t="str">
        <f>IF($A$154='3. Paste report.csv here'!$A$153, '3. Paste report.csv here'!B218, " ")</f>
        <v xml:space="preserve"> </v>
      </c>
      <c r="D219" t="str">
        <f>IF($A$154='3. Paste report.csv here'!$A$153, '3. Paste report.csv here'!C218, " ")</f>
        <v xml:space="preserve"> </v>
      </c>
      <c r="E219" t="str">
        <f>IF($A$154='3. Paste report.csv here'!$A$153, '3. Paste report.csv here'!D218, " ")</f>
        <v xml:space="preserve"> </v>
      </c>
      <c r="F219" t="str">
        <f>IF($A$154='3. Paste report.csv here'!$A$153, '3. Paste report.csv here'!E218, " ")</f>
        <v xml:space="preserve"> </v>
      </c>
      <c r="G219" t="e">
        <f>IF(COUNTIF(I219:K219, "3C Protease")=0,  INDEX('1. Enter experiment details'!$K$5:$K$15, MATCH($C219, '1. Enter experiment details'!$F$5:$F$15)), INDEX('1. Enter experiment details'!$L$5:$L$15, MATCH($C219, '1. Enter experiment details'!$F$5:$F$15)))</f>
        <v>#N/A</v>
      </c>
      <c r="H219" t="str">
        <f>IF($A$63='3. Paste report.csv here'!$A$62, $E219*$G219/1000, " ")</f>
        <v xml:space="preserve"> </v>
      </c>
      <c r="I219" s="1" t="str">
        <f>IF($A$63='3. Paste report.csv here'!$A$62, VLOOKUP($D219, '1. Enter experiment details'!$M$5:$P$12, 2, FALSE), " ")</f>
        <v xml:space="preserve"> </v>
      </c>
      <c r="J219" s="1" t="str">
        <f>IF($A$63='3. Paste report.csv here'!$A$62, VLOOKUP($D219, '1. Enter experiment details'!$M$5:$P$12, 3, FALSE), " ")</f>
        <v xml:space="preserve"> </v>
      </c>
      <c r="K219" s="1" t="str">
        <f>IF($A$63='3. Paste report.csv here'!$A$62, VLOOKUP($D219, '1. Enter experiment details'!$M$5:$P$12, 4, FALSE), " ")</f>
        <v xml:space="preserve"> </v>
      </c>
      <c r="L219" s="1" t="str">
        <f>IF($A$63='3. Paste report.csv here'!$A$62, VLOOKUP($D128, '1. Enter experiment details'!$M$5:$Q$12, 5, FALSE), " ")</f>
        <v xml:space="preserve"> </v>
      </c>
      <c r="M219" s="1"/>
      <c r="N219" s="1"/>
    </row>
    <row r="220" spans="1:14" x14ac:dyDescent="0.25">
      <c r="A220" t="str">
        <f>IF($A$154='3. Paste report.csv here'!$A$153, '3. Paste report.csv here'!A219, " ")</f>
        <v xml:space="preserve"> </v>
      </c>
      <c r="B220" s="1" t="str">
        <f>IF($A$154='3. Paste report.csv here'!$A$153, INDEX('1. Enter experiment details'!$J$5:$J$15, MATCH($C220, '1. Enter experiment details'!$F$5:$F$15)), " ")</f>
        <v xml:space="preserve"> </v>
      </c>
      <c r="C220" t="str">
        <f>IF($A$154='3. Paste report.csv here'!$A$153, '3. Paste report.csv here'!B219, " ")</f>
        <v xml:space="preserve"> </v>
      </c>
      <c r="D220" t="str">
        <f>IF($A$154='3. Paste report.csv here'!$A$153, '3. Paste report.csv here'!C219, " ")</f>
        <v xml:space="preserve"> </v>
      </c>
      <c r="E220" t="str">
        <f>IF($A$154='3. Paste report.csv here'!$A$153, '3. Paste report.csv here'!D219, " ")</f>
        <v xml:space="preserve"> </v>
      </c>
      <c r="F220" t="str">
        <f>IF($A$154='3. Paste report.csv here'!$A$153, '3. Paste report.csv here'!E219, " ")</f>
        <v xml:space="preserve"> </v>
      </c>
      <c r="G220" t="e">
        <f>IF(COUNTIF(I220:K220, "3C Protease")=0,  INDEX('1. Enter experiment details'!$K$5:$K$15, MATCH($C220, '1. Enter experiment details'!$F$5:$F$15)), INDEX('1. Enter experiment details'!$L$5:$L$15, MATCH($C220, '1. Enter experiment details'!$F$5:$F$15)))</f>
        <v>#N/A</v>
      </c>
      <c r="H220" t="str">
        <f>IF($A$63='3. Paste report.csv here'!$A$62, $E220*$G220/1000, " ")</f>
        <v xml:space="preserve"> </v>
      </c>
      <c r="I220" s="1" t="str">
        <f>IF($A$63='3. Paste report.csv here'!$A$62, VLOOKUP($D220, '1. Enter experiment details'!$M$5:$P$12, 2, FALSE), " ")</f>
        <v xml:space="preserve"> </v>
      </c>
      <c r="J220" s="1" t="str">
        <f>IF($A$63='3. Paste report.csv here'!$A$62, VLOOKUP($D220, '1. Enter experiment details'!$M$5:$P$12, 3, FALSE), " ")</f>
        <v xml:space="preserve"> </v>
      </c>
      <c r="K220" s="1" t="str">
        <f>IF($A$63='3. Paste report.csv here'!$A$62, VLOOKUP($D220, '1. Enter experiment details'!$M$5:$P$12, 4, FALSE), " ")</f>
        <v xml:space="preserve"> </v>
      </c>
      <c r="L220" s="1" t="str">
        <f>IF($A$63='3. Paste report.csv here'!$A$62, VLOOKUP($D129, '1. Enter experiment details'!$M$5:$Q$12, 5, FALSE), " ")</f>
        <v xml:space="preserve"> </v>
      </c>
      <c r="M220" s="1"/>
      <c r="N220" s="1"/>
    </row>
    <row r="221" spans="1:14" x14ac:dyDescent="0.25">
      <c r="A221" t="str">
        <f>IF($A$154='3. Paste report.csv here'!$A$153, '3. Paste report.csv here'!A220, " ")</f>
        <v xml:space="preserve"> </v>
      </c>
      <c r="B221" s="1" t="str">
        <f>IF($A$154='3. Paste report.csv here'!$A$153, INDEX('1. Enter experiment details'!$J$5:$J$15, MATCH($C221, '1. Enter experiment details'!$F$5:$F$15)), " ")</f>
        <v xml:space="preserve"> </v>
      </c>
      <c r="C221" t="str">
        <f>IF($A$154='3. Paste report.csv here'!$A$153, '3. Paste report.csv here'!B220, " ")</f>
        <v xml:space="preserve"> </v>
      </c>
      <c r="D221" t="str">
        <f>IF($A$154='3. Paste report.csv here'!$A$153, '3. Paste report.csv here'!C220, " ")</f>
        <v xml:space="preserve"> </v>
      </c>
      <c r="E221" t="str">
        <f>IF($A$154='3. Paste report.csv here'!$A$153, '3. Paste report.csv here'!D220, " ")</f>
        <v xml:space="preserve"> </v>
      </c>
      <c r="F221" t="str">
        <f>IF($A$154='3. Paste report.csv here'!$A$153, '3. Paste report.csv here'!E220, " ")</f>
        <v xml:space="preserve"> </v>
      </c>
      <c r="G221" t="e">
        <f>IF(COUNTIF(I221:K221, "3C Protease")=0,  INDEX('1. Enter experiment details'!$K$5:$K$15, MATCH($C221, '1. Enter experiment details'!$F$5:$F$15)), INDEX('1. Enter experiment details'!$L$5:$L$15, MATCH($C221, '1. Enter experiment details'!$F$5:$F$15)))</f>
        <v>#N/A</v>
      </c>
      <c r="H221" t="str">
        <f>IF($A$63='3. Paste report.csv here'!$A$62, $E221*$G221/1000, " ")</f>
        <v xml:space="preserve"> </v>
      </c>
      <c r="I221" s="1" t="str">
        <f>IF($A$63='3. Paste report.csv here'!$A$62, VLOOKUP($D221, '1. Enter experiment details'!$M$5:$P$12, 2, FALSE), " ")</f>
        <v xml:space="preserve"> </v>
      </c>
      <c r="J221" s="1" t="str">
        <f>IF($A$63='3. Paste report.csv here'!$A$62, VLOOKUP($D221, '1. Enter experiment details'!$M$5:$P$12, 3, FALSE), " ")</f>
        <v xml:space="preserve"> </v>
      </c>
      <c r="K221" s="1" t="str">
        <f>IF($A$63='3. Paste report.csv here'!$A$62, VLOOKUP($D221, '1. Enter experiment details'!$M$5:$P$12, 4, FALSE), " ")</f>
        <v xml:space="preserve"> </v>
      </c>
      <c r="L221" s="1" t="str">
        <f>IF($A$63='3. Paste report.csv here'!$A$62, VLOOKUP($D130, '1. Enter experiment details'!$M$5:$Q$12, 5, FALSE), " ")</f>
        <v xml:space="preserve"> </v>
      </c>
      <c r="M221" s="1"/>
      <c r="N221" s="1"/>
    </row>
    <row r="222" spans="1:14" x14ac:dyDescent="0.25">
      <c r="A222" t="str">
        <f>IF($A$154='3. Paste report.csv here'!$A$153, '3. Paste report.csv here'!A221, " ")</f>
        <v xml:space="preserve"> </v>
      </c>
      <c r="B222" s="1" t="str">
        <f>IF($A$154='3. Paste report.csv here'!$A$153, INDEX('1. Enter experiment details'!$J$5:$J$15, MATCH($C222, '1. Enter experiment details'!$F$5:$F$15)), " ")</f>
        <v xml:space="preserve"> </v>
      </c>
      <c r="C222" t="str">
        <f>IF($A$154='3. Paste report.csv here'!$A$153, '3. Paste report.csv here'!B221, " ")</f>
        <v xml:space="preserve"> </v>
      </c>
      <c r="D222" t="str">
        <f>IF($A$154='3. Paste report.csv here'!$A$153, '3. Paste report.csv here'!C221, " ")</f>
        <v xml:space="preserve"> </v>
      </c>
      <c r="E222" t="str">
        <f>IF($A$154='3. Paste report.csv here'!$A$153, '3. Paste report.csv here'!D221, " ")</f>
        <v xml:space="preserve"> </v>
      </c>
      <c r="F222" t="str">
        <f>IF($A$154='3. Paste report.csv here'!$A$153, '3. Paste report.csv here'!E221, " ")</f>
        <v xml:space="preserve"> </v>
      </c>
      <c r="G222" t="e">
        <f>IF(COUNTIF(I222:K222, "3C Protease")=0,  INDEX('1. Enter experiment details'!$K$5:$K$15, MATCH($C222, '1. Enter experiment details'!$F$5:$F$15)), INDEX('1. Enter experiment details'!$L$5:$L$15, MATCH($C222, '1. Enter experiment details'!$F$5:$F$15)))</f>
        <v>#N/A</v>
      </c>
      <c r="H222" t="str">
        <f>IF($A$63='3. Paste report.csv here'!$A$62, $E222*$G222/1000, " ")</f>
        <v xml:space="preserve"> </v>
      </c>
      <c r="I222" s="1" t="str">
        <f>IF($A$63='3. Paste report.csv here'!$A$62, VLOOKUP($D222, '1. Enter experiment details'!$M$5:$P$12, 2, FALSE), " ")</f>
        <v xml:space="preserve"> </v>
      </c>
      <c r="J222" s="1" t="str">
        <f>IF($A$63='3. Paste report.csv here'!$A$62, VLOOKUP($D222, '1. Enter experiment details'!$M$5:$P$12, 3, FALSE), " ")</f>
        <v xml:space="preserve"> </v>
      </c>
      <c r="K222" s="1" t="str">
        <f>IF($A$63='3. Paste report.csv here'!$A$62, VLOOKUP($D222, '1. Enter experiment details'!$M$5:$P$12, 4, FALSE), " ")</f>
        <v xml:space="preserve"> </v>
      </c>
      <c r="L222" s="1" t="str">
        <f>IF($A$63='3. Paste report.csv here'!$A$62, VLOOKUP($D131, '1. Enter experiment details'!$M$5:$Q$12, 5, FALSE), " ")</f>
        <v xml:space="preserve"> </v>
      </c>
      <c r="M222" s="1"/>
      <c r="N222" s="1"/>
    </row>
    <row r="223" spans="1:14" x14ac:dyDescent="0.25">
      <c r="A223" t="str">
        <f>IF($A$154='3. Paste report.csv here'!$A$153, '3. Paste report.csv here'!A222, " ")</f>
        <v xml:space="preserve"> </v>
      </c>
      <c r="B223" s="1" t="str">
        <f>IF($A$154='3. Paste report.csv here'!$A$153, INDEX('1. Enter experiment details'!$J$5:$J$15, MATCH($C223, '1. Enter experiment details'!$F$5:$F$15)), " ")</f>
        <v xml:space="preserve"> </v>
      </c>
      <c r="C223" t="str">
        <f>IF($A$154='3. Paste report.csv here'!$A$153, '3. Paste report.csv here'!B222, " ")</f>
        <v xml:space="preserve"> </v>
      </c>
      <c r="D223" t="str">
        <f>IF($A$154='3. Paste report.csv here'!$A$153, '3. Paste report.csv here'!C222, " ")</f>
        <v xml:space="preserve"> </v>
      </c>
      <c r="E223" t="str">
        <f>IF($A$154='3. Paste report.csv here'!$A$153, '3. Paste report.csv here'!D222, " ")</f>
        <v xml:space="preserve"> </v>
      </c>
      <c r="F223" t="str">
        <f>IF($A$154='3. Paste report.csv here'!$A$153, '3. Paste report.csv here'!E222, " ")</f>
        <v xml:space="preserve"> </v>
      </c>
      <c r="G223" t="e">
        <f>IF(COUNTIF(I223:K223, "3C Protease")=0,  INDEX('1. Enter experiment details'!$K$5:$K$15, MATCH($C223, '1. Enter experiment details'!$F$5:$F$15)), INDEX('1. Enter experiment details'!$L$5:$L$15, MATCH($C223, '1. Enter experiment details'!$F$5:$F$15)))</f>
        <v>#N/A</v>
      </c>
      <c r="H223" t="str">
        <f>IF($A$63='3. Paste report.csv here'!$A$62, $E223*$G223/1000, " ")</f>
        <v xml:space="preserve"> </v>
      </c>
      <c r="I223" s="1" t="str">
        <f>IF($A$63='3. Paste report.csv here'!$A$62, VLOOKUP($D223, '1. Enter experiment details'!$M$5:$P$12, 2, FALSE), " ")</f>
        <v xml:space="preserve"> </v>
      </c>
      <c r="J223" s="1" t="str">
        <f>IF($A$63='3. Paste report.csv here'!$A$62, VLOOKUP($D223, '1. Enter experiment details'!$M$5:$P$12, 3, FALSE), " ")</f>
        <v xml:space="preserve"> </v>
      </c>
      <c r="K223" s="1" t="str">
        <f>IF($A$63='3. Paste report.csv here'!$A$62, VLOOKUP($D223, '1. Enter experiment details'!$M$5:$P$12, 4, FALSE), " ")</f>
        <v xml:space="preserve"> </v>
      </c>
      <c r="L223" s="1" t="str">
        <f>IF($A$63='3. Paste report.csv here'!$A$62, VLOOKUP($D132, '1. Enter experiment details'!$M$5:$Q$12, 5, FALSE), " ")</f>
        <v xml:space="preserve"> </v>
      </c>
      <c r="M223" s="1"/>
      <c r="N223" s="1"/>
    </row>
    <row r="224" spans="1:14" x14ac:dyDescent="0.25">
      <c r="A224" t="str">
        <f>IF($A$154='3. Paste report.csv here'!$A$153, '3. Paste report.csv here'!A223, " ")</f>
        <v xml:space="preserve"> </v>
      </c>
      <c r="B224" s="1" t="str">
        <f>IF($A$154='3. Paste report.csv here'!$A$153, INDEX('1. Enter experiment details'!$J$5:$J$15, MATCH($C224, '1. Enter experiment details'!$F$5:$F$15)), " ")</f>
        <v xml:space="preserve"> </v>
      </c>
      <c r="C224" t="str">
        <f>IF($A$154='3. Paste report.csv here'!$A$153, '3. Paste report.csv here'!B223, " ")</f>
        <v xml:space="preserve"> </v>
      </c>
      <c r="D224" t="str">
        <f>IF($A$154='3. Paste report.csv here'!$A$153, '3. Paste report.csv here'!C223, " ")</f>
        <v xml:space="preserve"> </v>
      </c>
      <c r="E224" t="str">
        <f>IF($A$154='3. Paste report.csv here'!$A$153, '3. Paste report.csv here'!D223, " ")</f>
        <v xml:space="preserve"> </v>
      </c>
      <c r="F224" t="str">
        <f>IF($A$154='3. Paste report.csv here'!$A$153, '3. Paste report.csv here'!E223, " ")</f>
        <v xml:space="preserve"> </v>
      </c>
      <c r="G224" t="e">
        <f>IF(COUNTIF(I224:K224, "3C Protease")=0,  INDEX('1. Enter experiment details'!$K$5:$K$15, MATCH($C224, '1. Enter experiment details'!$F$5:$F$15)), INDEX('1. Enter experiment details'!$L$5:$L$15, MATCH($C224, '1. Enter experiment details'!$F$5:$F$15)))</f>
        <v>#N/A</v>
      </c>
      <c r="H224" t="str">
        <f>IF($A$63='3. Paste report.csv here'!$A$62, $E224*$G224/1000, " ")</f>
        <v xml:space="preserve"> </v>
      </c>
      <c r="I224" s="1" t="str">
        <f>IF($A$63='3. Paste report.csv here'!$A$62, VLOOKUP($D224, '1. Enter experiment details'!$M$5:$P$12, 2, FALSE), " ")</f>
        <v xml:space="preserve"> </v>
      </c>
      <c r="J224" s="1" t="str">
        <f>IF($A$63='3. Paste report.csv here'!$A$62, VLOOKUP($D224, '1. Enter experiment details'!$M$5:$P$12, 3, FALSE), " ")</f>
        <v xml:space="preserve"> </v>
      </c>
      <c r="K224" s="1" t="str">
        <f>IF($A$63='3. Paste report.csv here'!$A$62, VLOOKUP($D224, '1. Enter experiment details'!$M$5:$P$12, 4, FALSE), " ")</f>
        <v xml:space="preserve"> </v>
      </c>
      <c r="L224" s="1" t="str">
        <f>IF($A$63='3. Paste report.csv here'!$A$62, VLOOKUP($D133, '1. Enter experiment details'!$M$5:$Q$12, 5, FALSE), " ")</f>
        <v xml:space="preserve"> </v>
      </c>
      <c r="M224" s="1"/>
      <c r="N224" s="1"/>
    </row>
    <row r="225" spans="1:14" x14ac:dyDescent="0.25">
      <c r="A225" t="str">
        <f>IF($A$154='3. Paste report.csv here'!$A$153, '3. Paste report.csv here'!A224, " ")</f>
        <v xml:space="preserve"> </v>
      </c>
      <c r="B225" s="1" t="str">
        <f>IF($A$154='3. Paste report.csv here'!$A$153, INDEX('1. Enter experiment details'!$J$5:$J$15, MATCH($C225, '1. Enter experiment details'!$F$5:$F$15)), " ")</f>
        <v xml:space="preserve"> </v>
      </c>
      <c r="C225" t="str">
        <f>IF($A$154='3. Paste report.csv here'!$A$153, '3. Paste report.csv here'!B224, " ")</f>
        <v xml:space="preserve"> </v>
      </c>
      <c r="D225" t="str">
        <f>IF($A$154='3. Paste report.csv here'!$A$153, '3. Paste report.csv here'!C224, " ")</f>
        <v xml:space="preserve"> </v>
      </c>
      <c r="E225" t="str">
        <f>IF($A$154='3. Paste report.csv here'!$A$153, '3. Paste report.csv here'!D224, " ")</f>
        <v xml:space="preserve"> </v>
      </c>
      <c r="F225" t="str">
        <f>IF($A$154='3. Paste report.csv here'!$A$153, '3. Paste report.csv here'!E224, " ")</f>
        <v xml:space="preserve"> </v>
      </c>
      <c r="G225" t="e">
        <f>IF(COUNTIF(I225:K225, "3C Protease")=0,  INDEX('1. Enter experiment details'!$K$5:$K$15, MATCH($C225, '1. Enter experiment details'!$F$5:$F$15)), INDEX('1. Enter experiment details'!$L$5:$L$15, MATCH($C225, '1. Enter experiment details'!$F$5:$F$15)))</f>
        <v>#N/A</v>
      </c>
      <c r="H225" t="str">
        <f>IF($A$63='3. Paste report.csv here'!$A$62, $E225*$G225/1000, " ")</f>
        <v xml:space="preserve"> </v>
      </c>
      <c r="I225" s="1" t="str">
        <f>IF($A$63='3. Paste report.csv here'!$A$62, VLOOKUP($D225, '1. Enter experiment details'!$M$5:$P$12, 2, FALSE), " ")</f>
        <v xml:space="preserve"> </v>
      </c>
      <c r="J225" s="1" t="str">
        <f>IF($A$63='3. Paste report.csv here'!$A$62, VLOOKUP($D225, '1. Enter experiment details'!$M$5:$P$12, 3, FALSE), " ")</f>
        <v xml:space="preserve"> </v>
      </c>
      <c r="K225" s="1" t="str">
        <f>IF($A$63='3. Paste report.csv here'!$A$62, VLOOKUP($D225, '1. Enter experiment details'!$M$5:$P$12, 4, FALSE), " ")</f>
        <v xml:space="preserve"> </v>
      </c>
      <c r="L225" s="1" t="str">
        <f>IF($A$63='3. Paste report.csv here'!$A$62, VLOOKUP($D134, '1. Enter experiment details'!$M$5:$Q$12, 5, FALSE), " ")</f>
        <v xml:space="preserve"> </v>
      </c>
      <c r="M225" s="1"/>
      <c r="N225" s="1"/>
    </row>
    <row r="226" spans="1:14" x14ac:dyDescent="0.25">
      <c r="A226" t="str">
        <f>IF($A$154='3. Paste report.csv here'!$A$153, '3. Paste report.csv here'!A225, " ")</f>
        <v xml:space="preserve"> </v>
      </c>
      <c r="B226" s="1" t="str">
        <f>IF($A$154='3. Paste report.csv here'!$A$153, INDEX('1. Enter experiment details'!$J$5:$J$15, MATCH($C226, '1. Enter experiment details'!$F$5:$F$15)), " ")</f>
        <v xml:space="preserve"> </v>
      </c>
      <c r="C226" t="str">
        <f>IF($A$154='3. Paste report.csv here'!$A$153, '3. Paste report.csv here'!B225, " ")</f>
        <v xml:space="preserve"> </v>
      </c>
      <c r="D226" t="str">
        <f>IF($A$154='3. Paste report.csv here'!$A$153, '3. Paste report.csv here'!C225, " ")</f>
        <v xml:space="preserve"> </v>
      </c>
      <c r="E226" t="str">
        <f>IF($A$154='3. Paste report.csv here'!$A$153, '3. Paste report.csv here'!D225, " ")</f>
        <v xml:space="preserve"> </v>
      </c>
      <c r="F226" t="str">
        <f>IF($A$154='3. Paste report.csv here'!$A$153, '3. Paste report.csv here'!E225, " ")</f>
        <v xml:space="preserve"> </v>
      </c>
      <c r="G226" t="e">
        <f>IF(COUNTIF(I226:K226, "3C Protease")=0,  INDEX('1. Enter experiment details'!$K$5:$K$15, MATCH($C226, '1. Enter experiment details'!$F$5:$F$15)), INDEX('1. Enter experiment details'!$L$5:$L$15, MATCH($C226, '1. Enter experiment details'!$F$5:$F$15)))</f>
        <v>#N/A</v>
      </c>
      <c r="H226" t="str">
        <f>IF($A$63='3. Paste report.csv here'!$A$62, $E226*$G226/1000, " ")</f>
        <v xml:space="preserve"> </v>
      </c>
      <c r="I226" s="1" t="str">
        <f>IF($A$63='3. Paste report.csv here'!$A$62, VLOOKUP($D226, '1. Enter experiment details'!$M$5:$P$12, 2, FALSE), " ")</f>
        <v xml:space="preserve"> </v>
      </c>
      <c r="J226" s="1" t="str">
        <f>IF($A$63='3. Paste report.csv here'!$A$62, VLOOKUP($D226, '1. Enter experiment details'!$M$5:$P$12, 3, FALSE), " ")</f>
        <v xml:space="preserve"> </v>
      </c>
      <c r="K226" s="1" t="str">
        <f>IF($A$63='3. Paste report.csv here'!$A$62, VLOOKUP($D226, '1. Enter experiment details'!$M$5:$P$12, 4, FALSE), " ")</f>
        <v xml:space="preserve"> </v>
      </c>
      <c r="L226" s="1" t="str">
        <f>IF($A$63='3. Paste report.csv here'!$A$62, VLOOKUP($D135, '1. Enter experiment details'!$M$5:$Q$12, 5, FALSE), " ")</f>
        <v xml:space="preserve"> </v>
      </c>
      <c r="M226" s="1"/>
      <c r="N226" s="1"/>
    </row>
    <row r="227" spans="1:14" x14ac:dyDescent="0.25">
      <c r="A227" t="str">
        <f>IF($A$154='3. Paste report.csv here'!$A$153, '3. Paste report.csv here'!A226, " ")</f>
        <v xml:space="preserve"> </v>
      </c>
      <c r="B227" s="1" t="str">
        <f>IF($A$154='3. Paste report.csv here'!$A$153, INDEX('1. Enter experiment details'!$J$5:$J$15, MATCH($C227, '1. Enter experiment details'!$F$5:$F$15)), " ")</f>
        <v xml:space="preserve"> </v>
      </c>
      <c r="C227" t="str">
        <f>IF($A$154='3. Paste report.csv here'!$A$153, '3. Paste report.csv here'!B226, " ")</f>
        <v xml:space="preserve"> </v>
      </c>
      <c r="D227" t="str">
        <f>IF($A$154='3. Paste report.csv here'!$A$153, '3. Paste report.csv here'!C226, " ")</f>
        <v xml:space="preserve"> </v>
      </c>
      <c r="E227" t="str">
        <f>IF($A$154='3. Paste report.csv here'!$A$153, '3. Paste report.csv here'!D226, " ")</f>
        <v xml:space="preserve"> </v>
      </c>
      <c r="F227" t="str">
        <f>IF($A$154='3. Paste report.csv here'!$A$153, '3. Paste report.csv here'!E226, " ")</f>
        <v xml:space="preserve"> </v>
      </c>
      <c r="G227" t="e">
        <f>IF(COUNTIF(I227:K227, "3C Protease")=0,  INDEX('1. Enter experiment details'!$K$5:$K$15, MATCH($C227, '1. Enter experiment details'!$F$5:$F$15)), INDEX('1. Enter experiment details'!$L$5:$L$15, MATCH($C227, '1. Enter experiment details'!$F$5:$F$15)))</f>
        <v>#N/A</v>
      </c>
      <c r="H227" t="str">
        <f>IF($A$63='3. Paste report.csv here'!$A$62, $E227*$G227/1000, " ")</f>
        <v xml:space="preserve"> </v>
      </c>
      <c r="I227" s="1" t="str">
        <f>IF($A$63='3. Paste report.csv here'!$A$62, VLOOKUP($D227, '1. Enter experiment details'!$M$5:$P$12, 2, FALSE), " ")</f>
        <v xml:space="preserve"> </v>
      </c>
      <c r="J227" s="1" t="str">
        <f>IF($A$63='3. Paste report.csv here'!$A$62, VLOOKUP($D227, '1. Enter experiment details'!$M$5:$P$12, 3, FALSE), " ")</f>
        <v xml:space="preserve"> </v>
      </c>
      <c r="K227" s="1" t="str">
        <f>IF($A$63='3. Paste report.csv here'!$A$62, VLOOKUP($D227, '1. Enter experiment details'!$M$5:$P$12, 4, FALSE), " ")</f>
        <v xml:space="preserve"> </v>
      </c>
      <c r="L227" s="1" t="str">
        <f>IF($A$63='3. Paste report.csv here'!$A$62, VLOOKUP($D136, '1. Enter experiment details'!$M$5:$Q$12, 5, FALSE), " ")</f>
        <v xml:space="preserve"> </v>
      </c>
      <c r="M227" s="1"/>
      <c r="N227" s="1"/>
    </row>
    <row r="228" spans="1:14" x14ac:dyDescent="0.25">
      <c r="A228" t="str">
        <f>IF($A$154='3. Paste report.csv here'!$A$153, '3. Paste report.csv here'!A227, " ")</f>
        <v xml:space="preserve"> </v>
      </c>
      <c r="B228" s="1" t="str">
        <f>IF($A$154='3. Paste report.csv here'!$A$153, INDEX('1. Enter experiment details'!$J$5:$J$15, MATCH($C228, '1. Enter experiment details'!$F$5:$F$15)), " ")</f>
        <v xml:space="preserve"> </v>
      </c>
      <c r="C228" t="str">
        <f>IF($A$154='3. Paste report.csv here'!$A$153, '3. Paste report.csv here'!B227, " ")</f>
        <v xml:space="preserve"> </v>
      </c>
      <c r="D228" t="str">
        <f>IF($A$154='3. Paste report.csv here'!$A$153, '3. Paste report.csv here'!C227, " ")</f>
        <v xml:space="preserve"> </v>
      </c>
      <c r="E228" t="str">
        <f>IF($A$154='3. Paste report.csv here'!$A$153, '3. Paste report.csv here'!D227, " ")</f>
        <v xml:space="preserve"> </v>
      </c>
      <c r="F228" t="str">
        <f>IF($A$154='3. Paste report.csv here'!$A$153, '3. Paste report.csv here'!E227, " ")</f>
        <v xml:space="preserve"> </v>
      </c>
      <c r="G228" t="e">
        <f>IF(COUNTIF(I228:K228, "3C Protease")=0,  INDEX('1. Enter experiment details'!$K$5:$K$15, MATCH($C228, '1. Enter experiment details'!$F$5:$F$15)), INDEX('1. Enter experiment details'!$L$5:$L$15, MATCH($C228, '1. Enter experiment details'!$F$5:$F$15)))</f>
        <v>#N/A</v>
      </c>
      <c r="H228" t="str">
        <f>IF($A$63='3. Paste report.csv here'!$A$62, $E228*$G228/1000, " ")</f>
        <v xml:space="preserve"> </v>
      </c>
      <c r="I228" s="1" t="str">
        <f>IF($A$63='3. Paste report.csv here'!$A$62, VLOOKUP($D228, '1. Enter experiment details'!$M$5:$P$12, 2, FALSE), " ")</f>
        <v xml:space="preserve"> </v>
      </c>
      <c r="J228" s="1" t="str">
        <f>IF($A$63='3. Paste report.csv here'!$A$62, VLOOKUP($D228, '1. Enter experiment details'!$M$5:$P$12, 3, FALSE), " ")</f>
        <v xml:space="preserve"> </v>
      </c>
      <c r="K228" s="1" t="str">
        <f>IF($A$63='3. Paste report.csv here'!$A$62, VLOOKUP($D228, '1. Enter experiment details'!$M$5:$P$12, 4, FALSE), " ")</f>
        <v xml:space="preserve"> </v>
      </c>
      <c r="L228" s="1" t="str">
        <f>IF($A$63='3. Paste report.csv here'!$A$62, VLOOKUP($D137, '1. Enter experiment details'!$M$5:$Q$12, 5, FALSE), " ")</f>
        <v xml:space="preserve"> </v>
      </c>
      <c r="M228" s="1"/>
      <c r="N228" s="1"/>
    </row>
    <row r="229" spans="1:14" x14ac:dyDescent="0.25">
      <c r="A229" t="str">
        <f>IF($A$154='3. Paste report.csv here'!$A$153, '3. Paste report.csv here'!A228, " ")</f>
        <v xml:space="preserve"> </v>
      </c>
      <c r="B229" s="1" t="str">
        <f>IF($A$154='3. Paste report.csv here'!$A$153, INDEX('1. Enter experiment details'!$J$5:$J$15, MATCH($C229, '1. Enter experiment details'!$F$5:$F$15)), " ")</f>
        <v xml:space="preserve"> </v>
      </c>
      <c r="C229" t="str">
        <f>IF($A$154='3. Paste report.csv here'!$A$153, '3. Paste report.csv here'!B228, " ")</f>
        <v xml:space="preserve"> </v>
      </c>
      <c r="D229" t="str">
        <f>IF($A$154='3. Paste report.csv here'!$A$153, '3. Paste report.csv here'!C228, " ")</f>
        <v xml:space="preserve"> </v>
      </c>
      <c r="E229" t="str">
        <f>IF($A$154='3. Paste report.csv here'!$A$153, '3. Paste report.csv here'!D228, " ")</f>
        <v xml:space="preserve"> </v>
      </c>
      <c r="F229" t="str">
        <f>IF($A$154='3. Paste report.csv here'!$A$153, '3. Paste report.csv here'!E228, " ")</f>
        <v xml:space="preserve"> </v>
      </c>
      <c r="G229" t="e">
        <f>IF(COUNTIF(I229:K229, "3C Protease")=0,  INDEX('1. Enter experiment details'!$K$5:$K$15, MATCH($C229, '1. Enter experiment details'!$F$5:$F$15)), INDEX('1. Enter experiment details'!$L$5:$L$15, MATCH($C229, '1. Enter experiment details'!$F$5:$F$15)))</f>
        <v>#N/A</v>
      </c>
      <c r="H229" t="str">
        <f>IF($A$63='3. Paste report.csv here'!$A$62, $E229*$G229/1000, " ")</f>
        <v xml:space="preserve"> </v>
      </c>
      <c r="I229" s="1" t="str">
        <f>IF($A$63='3. Paste report.csv here'!$A$62, VLOOKUP($D229, '1. Enter experiment details'!$M$5:$P$12, 2, FALSE), " ")</f>
        <v xml:space="preserve"> </v>
      </c>
      <c r="J229" s="1" t="str">
        <f>IF($A$63='3. Paste report.csv here'!$A$62, VLOOKUP($D229, '1. Enter experiment details'!$M$5:$P$12, 3, FALSE), " ")</f>
        <v xml:space="preserve"> </v>
      </c>
      <c r="K229" s="1" t="str">
        <f>IF($A$63='3. Paste report.csv here'!$A$62, VLOOKUP($D229, '1. Enter experiment details'!$M$5:$P$12, 4, FALSE), " ")</f>
        <v xml:space="preserve"> </v>
      </c>
      <c r="L229" s="1" t="str">
        <f>IF($A$63='3. Paste report.csv here'!$A$62, VLOOKUP($D138, '1. Enter experiment details'!$M$5:$Q$12, 5, FALSE), " ")</f>
        <v xml:space="preserve"> </v>
      </c>
      <c r="M229" s="1"/>
      <c r="N229" s="1"/>
    </row>
    <row r="230" spans="1:14" x14ac:dyDescent="0.25">
      <c r="A230" t="str">
        <f>IF($A$154='3. Paste report.csv here'!$A$153, '3. Paste report.csv here'!A229, " ")</f>
        <v xml:space="preserve"> </v>
      </c>
      <c r="B230" s="1" t="str">
        <f>IF($A$154='3. Paste report.csv here'!$A$153, INDEX('1. Enter experiment details'!$J$5:$J$15, MATCH($C230, '1. Enter experiment details'!$F$5:$F$15)), " ")</f>
        <v xml:space="preserve"> </v>
      </c>
      <c r="C230" t="str">
        <f>IF($A$154='3. Paste report.csv here'!$A$153, '3. Paste report.csv here'!B229, " ")</f>
        <v xml:space="preserve"> </v>
      </c>
      <c r="D230" t="str">
        <f>IF($A$154='3. Paste report.csv here'!$A$153, '3. Paste report.csv here'!C229, " ")</f>
        <v xml:space="preserve"> </v>
      </c>
      <c r="E230" t="str">
        <f>IF($A$154='3. Paste report.csv here'!$A$153, '3. Paste report.csv here'!D229, " ")</f>
        <v xml:space="preserve"> </v>
      </c>
      <c r="F230" t="str">
        <f>IF($A$154='3. Paste report.csv here'!$A$153, '3. Paste report.csv here'!E229, " ")</f>
        <v xml:space="preserve"> </v>
      </c>
      <c r="G230" t="e">
        <f>IF(COUNTIF(I230:K230, "3C Protease")=0,  INDEX('1. Enter experiment details'!$K$5:$K$15, MATCH($C230, '1. Enter experiment details'!$F$5:$F$15)), INDEX('1. Enter experiment details'!$L$5:$L$15, MATCH($C230, '1. Enter experiment details'!$F$5:$F$15)))</f>
        <v>#N/A</v>
      </c>
      <c r="H230" t="str">
        <f>IF($A$63='3. Paste report.csv here'!$A$62, $E230*$G230/1000, " ")</f>
        <v xml:space="preserve"> </v>
      </c>
      <c r="I230" s="1" t="str">
        <f>IF($A$63='3. Paste report.csv here'!$A$62, VLOOKUP($D230, '1. Enter experiment details'!$M$5:$P$12, 2, FALSE), " ")</f>
        <v xml:space="preserve"> </v>
      </c>
      <c r="J230" s="1" t="str">
        <f>IF($A$63='3. Paste report.csv here'!$A$62, VLOOKUP($D230, '1. Enter experiment details'!$M$5:$P$12, 3, FALSE), " ")</f>
        <v xml:space="preserve"> </v>
      </c>
      <c r="K230" s="1" t="str">
        <f>IF($A$63='3. Paste report.csv here'!$A$62, VLOOKUP($D230, '1. Enter experiment details'!$M$5:$P$12, 4, FALSE), " ")</f>
        <v xml:space="preserve"> </v>
      </c>
      <c r="L230" s="1" t="str">
        <f>IF($A$63='3. Paste report.csv here'!$A$62, VLOOKUP($D139, '1. Enter experiment details'!$M$5:$Q$12, 5, FALSE), " ")</f>
        <v xml:space="preserve"> </v>
      </c>
      <c r="M230" s="1"/>
      <c r="N230" s="1"/>
    </row>
    <row r="231" spans="1:14" x14ac:dyDescent="0.25">
      <c r="A231" t="str">
        <f>IF($A$154='3. Paste report.csv here'!$A$153, '3. Paste report.csv here'!A230, " ")</f>
        <v xml:space="preserve"> </v>
      </c>
      <c r="B231" s="1" t="str">
        <f>IF($A$154='3. Paste report.csv here'!$A$153, INDEX('1. Enter experiment details'!$J$5:$J$15, MATCH($C231, '1. Enter experiment details'!$F$5:$F$15)), " ")</f>
        <v xml:space="preserve"> </v>
      </c>
      <c r="C231" t="str">
        <f>IF($A$154='3. Paste report.csv here'!$A$153, '3. Paste report.csv here'!B230, " ")</f>
        <v xml:space="preserve"> </v>
      </c>
      <c r="D231" t="str">
        <f>IF($A$154='3. Paste report.csv here'!$A$153, '3. Paste report.csv here'!C230, " ")</f>
        <v xml:space="preserve"> </v>
      </c>
      <c r="E231" t="str">
        <f>IF($A$154='3. Paste report.csv here'!$A$153, '3. Paste report.csv here'!D230, " ")</f>
        <v xml:space="preserve"> </v>
      </c>
      <c r="F231" t="str">
        <f>IF($A$154='3. Paste report.csv here'!$A$153, '3. Paste report.csv here'!E230, " ")</f>
        <v xml:space="preserve"> </v>
      </c>
      <c r="G231" t="e">
        <f>IF(COUNTIF(I231:K231, "3C Protease")=0,  INDEX('1. Enter experiment details'!$K$5:$K$15, MATCH($C231, '1. Enter experiment details'!$F$5:$F$15)), INDEX('1. Enter experiment details'!$L$5:$L$15, MATCH($C231, '1. Enter experiment details'!$F$5:$F$15)))</f>
        <v>#N/A</v>
      </c>
      <c r="H231" t="str">
        <f>IF($A$63='3. Paste report.csv here'!$A$62, $E231*$G231/1000, " ")</f>
        <v xml:space="preserve"> </v>
      </c>
      <c r="I231" s="1" t="str">
        <f>IF($A$63='3. Paste report.csv here'!$A$62, VLOOKUP($D231, '1. Enter experiment details'!$M$5:$P$12, 2, FALSE), " ")</f>
        <v xml:space="preserve"> </v>
      </c>
      <c r="J231" s="1" t="str">
        <f>IF($A$63='3. Paste report.csv here'!$A$62, VLOOKUP($D231, '1. Enter experiment details'!$M$5:$P$12, 3, FALSE), " ")</f>
        <v xml:space="preserve"> </v>
      </c>
      <c r="K231" s="1" t="str">
        <f>IF($A$63='3. Paste report.csv here'!$A$62, VLOOKUP($D231, '1. Enter experiment details'!$M$5:$P$12, 4, FALSE), " ")</f>
        <v xml:space="preserve"> </v>
      </c>
      <c r="L231" s="1" t="str">
        <f>IF($A$63='3. Paste report.csv here'!$A$62, VLOOKUP($D140, '1. Enter experiment details'!$M$5:$Q$12, 5, FALSE), " ")</f>
        <v xml:space="preserve"> </v>
      </c>
      <c r="M231" s="1"/>
      <c r="N231" s="1"/>
    </row>
    <row r="232" spans="1:14" x14ac:dyDescent="0.25">
      <c r="A232" t="str">
        <f>IF($A$154='3. Paste report.csv here'!$A$153, '3. Paste report.csv here'!A231, " ")</f>
        <v xml:space="preserve"> </v>
      </c>
      <c r="B232" s="1" t="str">
        <f>IF($A$154='3. Paste report.csv here'!$A$153, INDEX('1. Enter experiment details'!$J$5:$J$15, MATCH($C232, '1. Enter experiment details'!$F$5:$F$15)), " ")</f>
        <v xml:space="preserve"> </v>
      </c>
      <c r="C232" t="str">
        <f>IF($A$154='3. Paste report.csv here'!$A$153, '3. Paste report.csv here'!B231, " ")</f>
        <v xml:space="preserve"> </v>
      </c>
      <c r="D232" t="str">
        <f>IF($A$154='3. Paste report.csv here'!$A$153, '3. Paste report.csv here'!C231, " ")</f>
        <v xml:space="preserve"> </v>
      </c>
      <c r="E232" t="str">
        <f>IF($A$154='3. Paste report.csv here'!$A$153, '3. Paste report.csv here'!D231, " ")</f>
        <v xml:space="preserve"> </v>
      </c>
      <c r="F232" t="str">
        <f>IF($A$154='3. Paste report.csv here'!$A$153, '3. Paste report.csv here'!E231, " ")</f>
        <v xml:space="preserve"> </v>
      </c>
      <c r="G232" t="e">
        <f>IF(COUNTIF(I232:K232, "3C Protease")=0,  INDEX('1. Enter experiment details'!$K$5:$K$15, MATCH($C232, '1. Enter experiment details'!$F$5:$F$15)), INDEX('1. Enter experiment details'!$L$5:$L$15, MATCH($C232, '1. Enter experiment details'!$F$5:$F$15)))</f>
        <v>#N/A</v>
      </c>
      <c r="H232" t="str">
        <f>IF($A$63='3. Paste report.csv here'!$A$62, $E232*$G232/1000, " ")</f>
        <v xml:space="preserve"> </v>
      </c>
      <c r="I232" s="1" t="str">
        <f>IF($A$63='3. Paste report.csv here'!$A$62, VLOOKUP($D232, '1. Enter experiment details'!$M$5:$P$12, 2, FALSE), " ")</f>
        <v xml:space="preserve"> </v>
      </c>
      <c r="J232" s="1" t="str">
        <f>IF($A$63='3. Paste report.csv here'!$A$62, VLOOKUP($D232, '1. Enter experiment details'!$M$5:$P$12, 3, FALSE), " ")</f>
        <v xml:space="preserve"> </v>
      </c>
      <c r="K232" s="1" t="str">
        <f>IF($A$63='3. Paste report.csv here'!$A$62, VLOOKUP($D232, '1. Enter experiment details'!$M$5:$P$12, 4, FALSE), " ")</f>
        <v xml:space="preserve"> </v>
      </c>
      <c r="L232" s="1" t="str">
        <f>IF($A$63='3. Paste report.csv here'!$A$62, VLOOKUP($D141, '1. Enter experiment details'!$M$5:$Q$12, 5, FALSE), " ")</f>
        <v xml:space="preserve"> </v>
      </c>
      <c r="M232" s="1"/>
      <c r="N232" s="1"/>
    </row>
    <row r="233" spans="1:14" x14ac:dyDescent="0.25">
      <c r="A233" t="str">
        <f>IF($A$154='3. Paste report.csv here'!$A$153, '3. Paste report.csv here'!A232, " ")</f>
        <v xml:space="preserve"> </v>
      </c>
      <c r="B233" s="1" t="str">
        <f>IF($A$154='3. Paste report.csv here'!$A$153, INDEX('1. Enter experiment details'!$J$5:$J$15, MATCH($C233, '1. Enter experiment details'!$F$5:$F$15)), " ")</f>
        <v xml:space="preserve"> </v>
      </c>
      <c r="C233" t="str">
        <f>IF($A$154='3. Paste report.csv here'!$A$153, '3. Paste report.csv here'!B232, " ")</f>
        <v xml:space="preserve"> </v>
      </c>
      <c r="D233" t="str">
        <f>IF($A$154='3. Paste report.csv here'!$A$153, '3. Paste report.csv here'!C232, " ")</f>
        <v xml:space="preserve"> </v>
      </c>
      <c r="E233" t="str">
        <f>IF($A$154='3. Paste report.csv here'!$A$153, '3. Paste report.csv here'!D232, " ")</f>
        <v xml:space="preserve"> </v>
      </c>
      <c r="F233" t="str">
        <f>IF($A$154='3. Paste report.csv here'!$A$153, '3. Paste report.csv here'!E232, " ")</f>
        <v xml:space="preserve"> </v>
      </c>
      <c r="G233" t="e">
        <f>IF(COUNTIF(I233:K233, "3C Protease")=0,  INDEX('1. Enter experiment details'!$K$5:$K$15, MATCH($C233, '1. Enter experiment details'!$F$5:$F$15)), INDEX('1. Enter experiment details'!$L$5:$L$15, MATCH($C233, '1. Enter experiment details'!$F$5:$F$15)))</f>
        <v>#N/A</v>
      </c>
      <c r="H233" t="str">
        <f>IF($A$63='3. Paste report.csv here'!$A$62, $E233*$G233/1000, " ")</f>
        <v xml:space="preserve"> </v>
      </c>
      <c r="I233" s="1" t="str">
        <f>IF($A$63='3. Paste report.csv here'!$A$62, VLOOKUP($D233, '1. Enter experiment details'!$M$5:$P$12, 2, FALSE), " ")</f>
        <v xml:space="preserve"> </v>
      </c>
      <c r="J233" s="1" t="str">
        <f>IF($A$63='3. Paste report.csv here'!$A$62, VLOOKUP($D233, '1. Enter experiment details'!$M$5:$P$12, 3, FALSE), " ")</f>
        <v xml:space="preserve"> </v>
      </c>
      <c r="K233" s="1" t="str">
        <f>IF($A$63='3. Paste report.csv here'!$A$62, VLOOKUP($D233, '1. Enter experiment details'!$M$5:$P$12, 4, FALSE), " ")</f>
        <v xml:space="preserve"> </v>
      </c>
      <c r="L233" s="1" t="str">
        <f>IF($A$63='3. Paste report.csv here'!$A$62, VLOOKUP($D142, '1. Enter experiment details'!$M$5:$Q$12, 5, FALSE), " ")</f>
        <v xml:space="preserve"> </v>
      </c>
      <c r="M233" s="1"/>
      <c r="N233" s="1"/>
    </row>
    <row r="234" spans="1:14" x14ac:dyDescent="0.25">
      <c r="A234" t="str">
        <f>IF($A$154='3. Paste report.csv here'!$A$153, '3. Paste report.csv here'!A233, " ")</f>
        <v xml:space="preserve"> </v>
      </c>
      <c r="B234" s="1" t="str">
        <f>IF($A$154='3. Paste report.csv here'!$A$153, INDEX('1. Enter experiment details'!$J$5:$J$15, MATCH($C234, '1. Enter experiment details'!$F$5:$F$15)), " ")</f>
        <v xml:space="preserve"> </v>
      </c>
      <c r="C234" t="str">
        <f>IF($A$154='3. Paste report.csv here'!$A$153, '3. Paste report.csv here'!B233, " ")</f>
        <v xml:space="preserve"> </v>
      </c>
      <c r="D234" t="str">
        <f>IF($A$154='3. Paste report.csv here'!$A$153, '3. Paste report.csv here'!C233, " ")</f>
        <v xml:space="preserve"> </v>
      </c>
      <c r="E234" t="str">
        <f>IF($A$154='3. Paste report.csv here'!$A$153, '3. Paste report.csv here'!D233, " ")</f>
        <v xml:space="preserve"> </v>
      </c>
      <c r="F234" t="str">
        <f>IF($A$154='3. Paste report.csv here'!$A$153, '3. Paste report.csv here'!E233, " ")</f>
        <v xml:space="preserve"> </v>
      </c>
      <c r="G234" t="e">
        <f>IF(COUNTIF(I234:K234, "3C Protease")=0,  INDEX('1. Enter experiment details'!$K$5:$K$15, MATCH($C234, '1. Enter experiment details'!$F$5:$F$15)), INDEX('1. Enter experiment details'!$L$5:$L$15, MATCH($C234, '1. Enter experiment details'!$F$5:$F$15)))</f>
        <v>#N/A</v>
      </c>
      <c r="H234" t="str">
        <f>IF($A$63='3. Paste report.csv here'!$A$62, $E234*$G234/1000, " ")</f>
        <v xml:space="preserve"> </v>
      </c>
      <c r="I234" s="1" t="str">
        <f>IF($A$63='3. Paste report.csv here'!$A$62, VLOOKUP($D234, '1. Enter experiment details'!$M$5:$P$12, 2, FALSE), " ")</f>
        <v xml:space="preserve"> </v>
      </c>
      <c r="J234" s="1" t="str">
        <f>IF($A$63='3. Paste report.csv here'!$A$62, VLOOKUP($D234, '1. Enter experiment details'!$M$5:$P$12, 3, FALSE), " ")</f>
        <v xml:space="preserve"> </v>
      </c>
      <c r="K234" s="1" t="str">
        <f>IF($A$63='3. Paste report.csv here'!$A$62, VLOOKUP($D234, '1. Enter experiment details'!$M$5:$P$12, 4, FALSE), " ")</f>
        <v xml:space="preserve"> </v>
      </c>
      <c r="L234" s="1" t="str">
        <f>IF($A$63='3. Paste report.csv here'!$A$62, VLOOKUP($D143, '1. Enter experiment details'!$M$5:$Q$12, 5, FALSE), " ")</f>
        <v xml:space="preserve"> </v>
      </c>
      <c r="M234" s="1"/>
      <c r="N234" s="1"/>
    </row>
    <row r="235" spans="1:14" x14ac:dyDescent="0.25">
      <c r="A235" t="str">
        <f>IF($A$154='3. Paste report.csv here'!$A$153, '3. Paste report.csv here'!A234, " ")</f>
        <v xml:space="preserve"> </v>
      </c>
      <c r="B235" s="1" t="str">
        <f>IF($A$154='3. Paste report.csv here'!$A$153, INDEX('1. Enter experiment details'!$J$5:$J$15, MATCH($C235, '1. Enter experiment details'!$F$5:$F$15)), " ")</f>
        <v xml:space="preserve"> </v>
      </c>
      <c r="C235" t="str">
        <f>IF($A$154='3. Paste report.csv here'!$A$153, '3. Paste report.csv here'!B234, " ")</f>
        <v xml:space="preserve"> </v>
      </c>
      <c r="D235" t="str">
        <f>IF($A$154='3. Paste report.csv here'!$A$153, '3. Paste report.csv here'!C234, " ")</f>
        <v xml:space="preserve"> </v>
      </c>
      <c r="E235" t="str">
        <f>IF($A$154='3. Paste report.csv here'!$A$153, '3. Paste report.csv here'!D234, " ")</f>
        <v xml:space="preserve"> </v>
      </c>
      <c r="F235" t="str">
        <f>IF($A$154='3. Paste report.csv here'!$A$153, '3. Paste report.csv here'!E234, " ")</f>
        <v xml:space="preserve"> </v>
      </c>
      <c r="G235" t="e">
        <f>IF(COUNTIF(I235:K235, "3C Protease")=0,  INDEX('1. Enter experiment details'!$K$5:$K$15, MATCH($C235, '1. Enter experiment details'!$F$5:$F$15)), INDEX('1. Enter experiment details'!$L$5:$L$15, MATCH($C235, '1. Enter experiment details'!$F$5:$F$15)))</f>
        <v>#N/A</v>
      </c>
      <c r="H235" t="str">
        <f>IF($A$63='3. Paste report.csv here'!$A$62, $E235*$G235/1000, " ")</f>
        <v xml:space="preserve"> </v>
      </c>
      <c r="I235" s="1" t="str">
        <f>IF($A$63='3. Paste report.csv here'!$A$62, VLOOKUP($D235, '1. Enter experiment details'!$M$5:$P$12, 2, FALSE), " ")</f>
        <v xml:space="preserve"> </v>
      </c>
      <c r="J235" s="1" t="str">
        <f>IF($A$63='3. Paste report.csv here'!$A$62, VLOOKUP($D235, '1. Enter experiment details'!$M$5:$P$12, 3, FALSE), " ")</f>
        <v xml:space="preserve"> </v>
      </c>
      <c r="K235" s="1" t="str">
        <f>IF($A$63='3. Paste report.csv here'!$A$62, VLOOKUP($D235, '1. Enter experiment details'!$M$5:$P$12, 4, FALSE), " ")</f>
        <v xml:space="preserve"> </v>
      </c>
      <c r="L235" s="1" t="str">
        <f>IF($A$63='3. Paste report.csv here'!$A$62, VLOOKUP($D144, '1. Enter experiment details'!$M$5:$Q$12, 5, FALSE), " ")</f>
        <v xml:space="preserve"> </v>
      </c>
      <c r="M235" s="1"/>
      <c r="N235" s="1"/>
    </row>
    <row r="236" spans="1:14" x14ac:dyDescent="0.25">
      <c r="A236" t="str">
        <f>IF($A$154='3. Paste report.csv here'!$A$153, '3. Paste report.csv here'!A235, " ")</f>
        <v xml:space="preserve"> </v>
      </c>
      <c r="B236" s="1" t="str">
        <f>IF($A$154='3. Paste report.csv here'!$A$153, INDEX('1. Enter experiment details'!$J$5:$J$15, MATCH($C236, '1. Enter experiment details'!$F$5:$F$15)), " ")</f>
        <v xml:space="preserve"> </v>
      </c>
      <c r="C236" t="str">
        <f>IF($A$154='3. Paste report.csv here'!$A$153, '3. Paste report.csv here'!B235, " ")</f>
        <v xml:space="preserve"> </v>
      </c>
      <c r="D236" t="str">
        <f>IF($A$154='3. Paste report.csv here'!$A$153, '3. Paste report.csv here'!C235, " ")</f>
        <v xml:space="preserve"> </v>
      </c>
      <c r="E236" t="str">
        <f>IF($A$154='3. Paste report.csv here'!$A$153, '3. Paste report.csv here'!D235, " ")</f>
        <v xml:space="preserve"> </v>
      </c>
      <c r="F236" t="str">
        <f>IF($A$154='3. Paste report.csv here'!$A$153, '3. Paste report.csv here'!E235, " ")</f>
        <v xml:space="preserve"> </v>
      </c>
      <c r="G236" t="e">
        <f>IF(COUNTIF(I236:K236, "3C Protease")=0,  INDEX('1. Enter experiment details'!$K$5:$K$15, MATCH($C236, '1. Enter experiment details'!$F$5:$F$15)), INDEX('1. Enter experiment details'!$L$5:$L$15, MATCH($C236, '1. Enter experiment details'!$F$5:$F$15)))</f>
        <v>#N/A</v>
      </c>
      <c r="H236" t="str">
        <f>IF($A$63='3. Paste report.csv here'!$A$62, $E236*$G236/1000, " ")</f>
        <v xml:space="preserve"> </v>
      </c>
      <c r="I236" s="1" t="str">
        <f>IF($A$63='3. Paste report.csv here'!$A$62, VLOOKUP($D236, '1. Enter experiment details'!$M$5:$P$12, 2, FALSE), " ")</f>
        <v xml:space="preserve"> </v>
      </c>
      <c r="J236" s="1" t="str">
        <f>IF($A$63='3. Paste report.csv here'!$A$62, VLOOKUP($D236, '1. Enter experiment details'!$M$5:$P$12, 3, FALSE), " ")</f>
        <v xml:space="preserve"> </v>
      </c>
      <c r="K236" s="1" t="str">
        <f>IF($A$63='3. Paste report.csv here'!$A$62, VLOOKUP($D236, '1. Enter experiment details'!$M$5:$P$12, 4, FALSE), " ")</f>
        <v xml:space="preserve"> </v>
      </c>
      <c r="L236" s="1" t="str">
        <f>IF($A$63='3. Paste report.csv here'!$A$62, VLOOKUP($D145, '1. Enter experiment details'!$M$5:$Q$12, 5, FALSE), " ")</f>
        <v xml:space="preserve"> </v>
      </c>
      <c r="M236" s="1"/>
      <c r="N236" s="1"/>
    </row>
    <row r="237" spans="1:14" x14ac:dyDescent="0.25">
      <c r="A237" t="str">
        <f>IF($A$154='3. Paste report.csv here'!$A$153, '3. Paste report.csv here'!A236, " ")</f>
        <v xml:space="preserve"> </v>
      </c>
      <c r="B237" s="1" t="str">
        <f>IF($A$154='3. Paste report.csv here'!$A$153, INDEX('1. Enter experiment details'!$J$5:$J$15, MATCH($C237, '1. Enter experiment details'!$F$5:$F$15)), " ")</f>
        <v xml:space="preserve"> </v>
      </c>
      <c r="C237" t="str">
        <f>IF($A$154='3. Paste report.csv here'!$A$153, '3. Paste report.csv here'!B236, " ")</f>
        <v xml:space="preserve"> </v>
      </c>
      <c r="D237" t="str">
        <f>IF($A$154='3. Paste report.csv here'!$A$153, '3. Paste report.csv here'!C236, " ")</f>
        <v xml:space="preserve"> </v>
      </c>
      <c r="E237" t="str">
        <f>IF($A$154='3. Paste report.csv here'!$A$153, '3. Paste report.csv here'!D236, " ")</f>
        <v xml:space="preserve"> </v>
      </c>
      <c r="F237" t="str">
        <f>IF($A$154='3. Paste report.csv here'!$A$153, '3. Paste report.csv here'!E236, " ")</f>
        <v xml:space="preserve"> </v>
      </c>
      <c r="G237" t="e">
        <f>IF(COUNTIF(I237:K237, "3C Protease")=0,  INDEX('1. Enter experiment details'!$K$5:$K$15, MATCH($C237, '1. Enter experiment details'!$F$5:$F$15)), INDEX('1. Enter experiment details'!$L$5:$L$15, MATCH($C237, '1. Enter experiment details'!$F$5:$F$15)))</f>
        <v>#N/A</v>
      </c>
      <c r="H237" t="str">
        <f>IF($A$63='3. Paste report.csv here'!$A$62, $E237*$G237/1000, " ")</f>
        <v xml:space="preserve"> </v>
      </c>
      <c r="I237" s="1" t="str">
        <f>IF($A$63='3. Paste report.csv here'!$A$62, VLOOKUP($D237, '1. Enter experiment details'!$M$5:$P$12, 2, FALSE), " ")</f>
        <v xml:space="preserve"> </v>
      </c>
      <c r="J237" s="1" t="str">
        <f>IF($A$63='3. Paste report.csv here'!$A$62, VLOOKUP($D237, '1. Enter experiment details'!$M$5:$P$12, 3, FALSE), " ")</f>
        <v xml:space="preserve"> </v>
      </c>
      <c r="K237" s="1" t="str">
        <f>IF($A$63='3. Paste report.csv here'!$A$62, VLOOKUP($D237, '1. Enter experiment details'!$M$5:$P$12, 4, FALSE), " ")</f>
        <v xml:space="preserve"> </v>
      </c>
      <c r="L237" s="1" t="str">
        <f>IF($A$63='3. Paste report.csv here'!$A$62, VLOOKUP($D146, '1. Enter experiment details'!$M$5:$Q$12, 5, FALSE), " ")</f>
        <v xml:space="preserve"> </v>
      </c>
      <c r="M237" s="1"/>
      <c r="N237" s="1"/>
    </row>
    <row r="238" spans="1:14" x14ac:dyDescent="0.25">
      <c r="A238" t="str">
        <f>IF($A$154='3. Paste report.csv here'!$A$153, '3. Paste report.csv here'!A237, " ")</f>
        <v xml:space="preserve"> </v>
      </c>
      <c r="B238" s="1" t="str">
        <f>IF($A$154='3. Paste report.csv here'!$A$153, INDEX('1. Enter experiment details'!$J$5:$J$15, MATCH($C238, '1. Enter experiment details'!$F$5:$F$15)), " ")</f>
        <v xml:space="preserve"> </v>
      </c>
      <c r="C238" t="str">
        <f>IF($A$154='3. Paste report.csv here'!$A$153, '3. Paste report.csv here'!B237, " ")</f>
        <v xml:space="preserve"> </v>
      </c>
      <c r="D238" t="str">
        <f>IF($A$154='3. Paste report.csv here'!$A$153, '3. Paste report.csv here'!C237, " ")</f>
        <v xml:space="preserve"> </v>
      </c>
      <c r="E238" t="str">
        <f>IF($A$154='3. Paste report.csv here'!$A$153, '3. Paste report.csv here'!D237, " ")</f>
        <v xml:space="preserve"> </v>
      </c>
      <c r="F238" t="str">
        <f>IF($A$154='3. Paste report.csv here'!$A$153, '3. Paste report.csv here'!E237, " ")</f>
        <v xml:space="preserve"> </v>
      </c>
      <c r="G238" t="e">
        <f>IF(COUNTIF(I238:K238, "3C Protease")=0,  INDEX('1. Enter experiment details'!$K$5:$K$15, MATCH($C238, '1. Enter experiment details'!$F$5:$F$15)), INDEX('1. Enter experiment details'!$L$5:$L$15, MATCH($C238, '1. Enter experiment details'!$F$5:$F$15)))</f>
        <v>#N/A</v>
      </c>
      <c r="H238" t="str">
        <f>IF($A$63='3. Paste report.csv here'!$A$62, $E238*$G238/1000, " ")</f>
        <v xml:space="preserve"> </v>
      </c>
      <c r="I238" s="1" t="str">
        <f>IF($A$63='3. Paste report.csv here'!$A$62, VLOOKUP($D238, '1. Enter experiment details'!$M$5:$P$12, 2, FALSE), " ")</f>
        <v xml:space="preserve"> </v>
      </c>
      <c r="J238" s="1" t="str">
        <f>IF($A$63='3. Paste report.csv here'!$A$62, VLOOKUP($D238, '1. Enter experiment details'!$M$5:$P$12, 3, FALSE), " ")</f>
        <v xml:space="preserve"> </v>
      </c>
      <c r="K238" s="1" t="str">
        <f>IF($A$63='3. Paste report.csv here'!$A$62, VLOOKUP($D238, '1. Enter experiment details'!$M$5:$P$12, 4, FALSE), " ")</f>
        <v xml:space="preserve"> </v>
      </c>
      <c r="L238" s="1" t="str">
        <f>IF($A$63='3. Paste report.csv here'!$A$62, VLOOKUP($D147, '1. Enter experiment details'!$M$5:$Q$12, 5, FALSE), " ")</f>
        <v xml:space="preserve"> </v>
      </c>
      <c r="M238" s="1"/>
      <c r="N238" s="1"/>
    </row>
    <row r="239" spans="1:14" x14ac:dyDescent="0.25">
      <c r="A239" t="str">
        <f>IF($A$154='3. Paste report.csv here'!$A$153, '3. Paste report.csv here'!A238, " ")</f>
        <v xml:space="preserve"> </v>
      </c>
      <c r="B239" s="1" t="str">
        <f>IF($A$154='3. Paste report.csv here'!$A$153, INDEX('1. Enter experiment details'!$J$5:$J$15, MATCH($C239, '1. Enter experiment details'!$F$5:$F$15)), " ")</f>
        <v xml:space="preserve"> </v>
      </c>
      <c r="C239" t="str">
        <f>IF($A$154='3. Paste report.csv here'!$A$153, '3. Paste report.csv here'!B238, " ")</f>
        <v xml:space="preserve"> </v>
      </c>
      <c r="D239" t="str">
        <f>IF($A$154='3. Paste report.csv here'!$A$153, '3. Paste report.csv here'!C238, " ")</f>
        <v xml:space="preserve"> </v>
      </c>
      <c r="E239" t="str">
        <f>IF($A$154='3. Paste report.csv here'!$A$153, '3. Paste report.csv here'!D238, " ")</f>
        <v xml:space="preserve"> </v>
      </c>
      <c r="F239" t="str">
        <f>IF($A$154='3. Paste report.csv here'!$A$153, '3. Paste report.csv here'!E238, " ")</f>
        <v xml:space="preserve"> </v>
      </c>
      <c r="G239" t="e">
        <f>IF(COUNTIF(I239:K239, "3C Protease")=0,  INDEX('1. Enter experiment details'!$K$5:$K$15, MATCH($C239, '1. Enter experiment details'!$F$5:$F$15)), INDEX('1. Enter experiment details'!$L$5:$L$15, MATCH($C239, '1. Enter experiment details'!$F$5:$F$15)))</f>
        <v>#N/A</v>
      </c>
      <c r="H239" t="str">
        <f>IF($A$63='3. Paste report.csv here'!$A$62, $E239*$G239/1000, " ")</f>
        <v xml:space="preserve"> </v>
      </c>
      <c r="I239" s="1" t="str">
        <f>IF($A$63='3. Paste report.csv here'!$A$62, VLOOKUP($D239, '1. Enter experiment details'!$M$5:$P$12, 2, FALSE), " ")</f>
        <v xml:space="preserve"> </v>
      </c>
      <c r="J239" s="1" t="str">
        <f>IF($A$63='3. Paste report.csv here'!$A$62, VLOOKUP($D239, '1. Enter experiment details'!$M$5:$P$12, 3, FALSE), " ")</f>
        <v xml:space="preserve"> </v>
      </c>
      <c r="K239" s="1" t="str">
        <f>IF($A$63='3. Paste report.csv here'!$A$62, VLOOKUP($D239, '1. Enter experiment details'!$M$5:$P$12, 4, FALSE), " ")</f>
        <v xml:space="preserve"> </v>
      </c>
      <c r="L239" s="1" t="str">
        <f>IF($A$63='3. Paste report.csv here'!$A$62, VLOOKUP($D148, '1. Enter experiment details'!$M$5:$Q$12, 5, FALSE), " ")</f>
        <v xml:space="preserve"> </v>
      </c>
      <c r="M239" s="1"/>
      <c r="N239" s="1"/>
    </row>
    <row r="240" spans="1:14" x14ac:dyDescent="0.25">
      <c r="A240" t="str">
        <f>IF($A$154='3. Paste report.csv here'!$A$153, '3. Paste report.csv here'!A239, " ")</f>
        <v xml:space="preserve"> </v>
      </c>
      <c r="B240" s="1" t="str">
        <f>IF($A$154='3. Paste report.csv here'!$A$153, INDEX('1. Enter experiment details'!$J$5:$J$15, MATCH($C240, '1. Enter experiment details'!$F$5:$F$15)), " ")</f>
        <v xml:space="preserve"> </v>
      </c>
      <c r="C240" t="str">
        <f>IF($A$154='3. Paste report.csv here'!$A$153, '3. Paste report.csv here'!B239, " ")</f>
        <v xml:space="preserve"> </v>
      </c>
      <c r="D240" t="str">
        <f>IF($A$154='3. Paste report.csv here'!$A$153, '3. Paste report.csv here'!C239, " ")</f>
        <v xml:space="preserve"> </v>
      </c>
      <c r="E240" t="str">
        <f>IF($A$154='3. Paste report.csv here'!$A$153, '3. Paste report.csv here'!D239, " ")</f>
        <v xml:space="preserve"> </v>
      </c>
      <c r="F240" t="str">
        <f>IF($A$154='3. Paste report.csv here'!$A$153, '3. Paste report.csv here'!E239, " ")</f>
        <v xml:space="preserve"> </v>
      </c>
      <c r="G240" t="e">
        <f>IF(COUNTIF(I240:K240, "3C Protease")=0,  INDEX('1. Enter experiment details'!$K$5:$K$15, MATCH($C240, '1. Enter experiment details'!$F$5:$F$15)), INDEX('1. Enter experiment details'!$L$5:$L$15, MATCH($C240, '1. Enter experiment details'!$F$5:$F$15)))</f>
        <v>#N/A</v>
      </c>
      <c r="H240" t="str">
        <f>IF($A$63='3. Paste report.csv here'!$A$62, $E240*$G240/1000, " ")</f>
        <v xml:space="preserve"> </v>
      </c>
      <c r="I240" s="1" t="str">
        <f>IF($A$63='3. Paste report.csv here'!$A$62, VLOOKUP($D240, '1. Enter experiment details'!$M$5:$P$12, 2, FALSE), " ")</f>
        <v xml:space="preserve"> </v>
      </c>
      <c r="J240" s="1" t="str">
        <f>IF($A$63='3. Paste report.csv here'!$A$62, VLOOKUP($D240, '1. Enter experiment details'!$M$5:$P$12, 3, FALSE), " ")</f>
        <v xml:space="preserve"> </v>
      </c>
      <c r="K240" s="1" t="str">
        <f>IF($A$63='3. Paste report.csv here'!$A$62, VLOOKUP($D240, '1. Enter experiment details'!$M$5:$P$12, 4, FALSE), " ")</f>
        <v xml:space="preserve"> </v>
      </c>
      <c r="L240" s="1" t="str">
        <f>IF($A$63='3. Paste report.csv here'!$A$62, VLOOKUP($D149, '1. Enter experiment details'!$M$5:$Q$12, 5, FALSE), " ")</f>
        <v xml:space="preserve"> </v>
      </c>
      <c r="M240" s="1"/>
      <c r="N240" s="1"/>
    </row>
    <row r="241" spans="1:14" x14ac:dyDescent="0.25">
      <c r="A241" t="str">
        <f>IF($A$154='3. Paste report.csv here'!$A$153, '3. Paste report.csv here'!A240, " ")</f>
        <v xml:space="preserve"> </v>
      </c>
      <c r="B241" s="1" t="str">
        <f>IF($A$154='3. Paste report.csv here'!$A$153, INDEX('1. Enter experiment details'!$J$5:$J$15, MATCH($C241, '1. Enter experiment details'!$F$5:$F$15)), " ")</f>
        <v xml:space="preserve"> </v>
      </c>
      <c r="C241" t="str">
        <f>IF($A$154='3. Paste report.csv here'!$A$153, '3. Paste report.csv here'!B240, " ")</f>
        <v xml:space="preserve"> </v>
      </c>
      <c r="D241" t="str">
        <f>IF($A$154='3. Paste report.csv here'!$A$153, '3. Paste report.csv here'!C240, " ")</f>
        <v xml:space="preserve"> </v>
      </c>
      <c r="E241" t="str">
        <f>IF($A$154='3. Paste report.csv here'!$A$153, '3. Paste report.csv here'!D240, " ")</f>
        <v xml:space="preserve"> </v>
      </c>
      <c r="F241" t="str">
        <f>IF($A$154='3. Paste report.csv here'!$A$153, '3. Paste report.csv here'!E240, " ")</f>
        <v xml:space="preserve"> </v>
      </c>
      <c r="G241" t="e">
        <f>IF(COUNTIF(I241:K241, "3C Protease")=0,  INDEX('1. Enter experiment details'!$K$5:$K$15, MATCH($C241, '1. Enter experiment details'!$F$5:$F$15)), INDEX('1. Enter experiment details'!$L$5:$L$15, MATCH($C241, '1. Enter experiment details'!$F$5:$F$15)))</f>
        <v>#N/A</v>
      </c>
      <c r="H241" t="str">
        <f>IF($A$63='3. Paste report.csv here'!$A$62, $E241*$G241/1000, " ")</f>
        <v xml:space="preserve"> </v>
      </c>
      <c r="I241" s="1" t="str">
        <f>IF($A$63='3. Paste report.csv here'!$A$62, VLOOKUP($D241, '1. Enter experiment details'!$M$5:$P$12, 2, FALSE), " ")</f>
        <v xml:space="preserve"> </v>
      </c>
      <c r="J241" s="1" t="str">
        <f>IF($A$63='3. Paste report.csv here'!$A$62, VLOOKUP($D241, '1. Enter experiment details'!$M$5:$P$12, 3, FALSE), " ")</f>
        <v xml:space="preserve"> </v>
      </c>
      <c r="K241" s="1" t="str">
        <f>IF($A$63='3. Paste report.csv here'!$A$62, VLOOKUP($D241, '1. Enter experiment details'!$M$5:$P$12, 4, FALSE), " ")</f>
        <v xml:space="preserve"> </v>
      </c>
      <c r="L241" s="1" t="str">
        <f>IF($A$63='3. Paste report.csv here'!$A$62, VLOOKUP($D150, '1. Enter experiment details'!$M$5:$Q$12, 5, FALSE), " ")</f>
        <v xml:space="preserve"> </v>
      </c>
      <c r="M241" s="1"/>
      <c r="N241" s="1"/>
    </row>
    <row r="242" spans="1:14" x14ac:dyDescent="0.25">
      <c r="A242" t="str">
        <f>IF($A$154='3. Paste report.csv here'!$A$153, '3. Paste report.csv here'!A241, " ")</f>
        <v xml:space="preserve"> </v>
      </c>
      <c r="B242" s="1" t="str">
        <f>IF($A$154='3. Paste report.csv here'!$A$153, INDEX('1. Enter experiment details'!$J$5:$J$15, MATCH($C242, '1. Enter experiment details'!$F$5:$F$15)), " ")</f>
        <v xml:space="preserve"> </v>
      </c>
      <c r="C242" t="str">
        <f>IF($A$154='3. Paste report.csv here'!$A$153, '3. Paste report.csv here'!B241, " ")</f>
        <v xml:space="preserve"> </v>
      </c>
      <c r="D242" t="str">
        <f>IF($A$154='3. Paste report.csv here'!$A$153, '3. Paste report.csv here'!C241, " ")</f>
        <v xml:space="preserve"> </v>
      </c>
      <c r="E242" t="str">
        <f>IF($A$154='3. Paste report.csv here'!$A$153, '3. Paste report.csv here'!D241, " ")</f>
        <v xml:space="preserve"> </v>
      </c>
      <c r="F242" t="str">
        <f>IF($A$154='3. Paste report.csv here'!$A$153, '3. Paste report.csv here'!E241, " ")</f>
        <v xml:space="preserve"> </v>
      </c>
      <c r="G242" t="e">
        <f>IF(COUNTIF(I242:K242, "3C Protease")=0,  INDEX('1. Enter experiment details'!$K$5:$K$15, MATCH($C242, '1. Enter experiment details'!$F$5:$F$15)), INDEX('1. Enter experiment details'!$L$5:$L$15, MATCH($C242, '1. Enter experiment details'!$F$5:$F$15)))</f>
        <v>#N/A</v>
      </c>
      <c r="H242" t="str">
        <f>IF($A$63='3. Paste report.csv here'!$A$62, $E242*$G242/1000, " ")</f>
        <v xml:space="preserve"> </v>
      </c>
      <c r="I242" s="1" t="str">
        <f>IF($A$63='3. Paste report.csv here'!$A$62, VLOOKUP($D242, '1. Enter experiment details'!$M$5:$P$12, 2, FALSE), " ")</f>
        <v xml:space="preserve"> </v>
      </c>
      <c r="J242" s="1" t="str">
        <f>IF($A$63='3. Paste report.csv here'!$A$62, VLOOKUP($D242, '1. Enter experiment details'!$M$5:$P$12, 3, FALSE), " ")</f>
        <v xml:space="preserve"> </v>
      </c>
      <c r="K242" s="1" t="str">
        <f>IF($A$63='3. Paste report.csv here'!$A$62, VLOOKUP($D242, '1. Enter experiment details'!$M$5:$P$12, 4, FALSE), " ")</f>
        <v xml:space="preserve"> </v>
      </c>
      <c r="L242" s="1" t="str">
        <f>IF($A$63='3. Paste report.csv here'!$A$62, VLOOKUP($D151, '1. Enter experiment details'!$M$5:$Q$12, 5, FALSE), " ")</f>
        <v xml:space="preserve"> </v>
      </c>
      <c r="M242" s="1"/>
      <c r="N242" s="1"/>
    </row>
    <row r="243" spans="1:14" x14ac:dyDescent="0.25">
      <c r="A243" t="str">
        <f>IF($A$154='3. Paste report.csv here'!$A$153, '3. Paste report.csv here'!A242, " ")</f>
        <v xml:space="preserve"> </v>
      </c>
      <c r="B243" s="1" t="str">
        <f>IF($A$154='3. Paste report.csv here'!$A$153, INDEX('1. Enter experiment details'!$J$5:$J$15, MATCH($C243, '1. Enter experiment details'!$F$5:$F$15)), " ")</f>
        <v xml:space="preserve"> </v>
      </c>
      <c r="C243" t="str">
        <f>IF($A$154='3. Paste report.csv here'!$A$153, '3. Paste report.csv here'!B242, " ")</f>
        <v xml:space="preserve"> </v>
      </c>
      <c r="D243" t="str">
        <f>IF($A$154='3. Paste report.csv here'!$A$153, '3. Paste report.csv here'!C242, " ")</f>
        <v xml:space="preserve"> </v>
      </c>
      <c r="E243" t="str">
        <f>IF($A$154='3. Paste report.csv here'!$A$153, '3. Paste report.csv here'!D242, " ")</f>
        <v xml:space="preserve"> </v>
      </c>
      <c r="F243" t="str">
        <f>IF($A$154='3. Paste report.csv here'!$A$153, '3. Paste report.csv here'!E242, " ")</f>
        <v xml:space="preserve"> </v>
      </c>
      <c r="G243" t="e">
        <f>IF(COUNTIF(I243:K243, "3C Protease")=0,  INDEX('1. Enter experiment details'!$K$5:$K$15, MATCH($C243, '1. Enter experiment details'!$F$5:$F$15)), INDEX('1. Enter experiment details'!$L$5:$L$15, MATCH($C243, '1. Enter experiment details'!$F$5:$F$15)))</f>
        <v>#N/A</v>
      </c>
      <c r="H243" t="str">
        <f>IF($A$63='3. Paste report.csv here'!$A$62, $E243*$G243/1000, " ")</f>
        <v xml:space="preserve"> </v>
      </c>
      <c r="I243" s="1" t="str">
        <f>IF($A$63='3. Paste report.csv here'!$A$62, VLOOKUP($D243, '1. Enter experiment details'!$M$5:$P$12, 2, FALSE), " ")</f>
        <v xml:space="preserve"> </v>
      </c>
      <c r="J243" s="1" t="str">
        <f>IF($A$63='3. Paste report.csv here'!$A$62, VLOOKUP($D243, '1. Enter experiment details'!$M$5:$P$12, 3, FALSE), " ")</f>
        <v xml:space="preserve"> </v>
      </c>
      <c r="K243" s="1" t="str">
        <f>IF($A$63='3. Paste report.csv here'!$A$62, VLOOKUP($D243, '1. Enter experiment details'!$M$5:$P$12, 4, FALSE), " ")</f>
        <v xml:space="preserve"> </v>
      </c>
      <c r="L243" s="1" t="str">
        <f>IF($A$63='3. Paste report.csv here'!$A$62, VLOOKUP($D152, '1. Enter experiment details'!$M$5:$Q$12, 5, FALSE), " ")</f>
        <v xml:space="preserve"> </v>
      </c>
      <c r="M243" s="1"/>
      <c r="N243" s="1"/>
    </row>
    <row r="244" spans="1:14" x14ac:dyDescent="0.25">
      <c r="H244" s="1"/>
      <c r="I244" s="1" t="str">
        <f>IF($A$57='3. Paste report.csv here'!$A$57, VLOOKUP($D244, '1. Enter experiment details'!$M$5:$P$12, 2, FALSE), " ")</f>
        <v xml:space="preserve"> </v>
      </c>
      <c r="J244" s="1" t="str">
        <f>IF($A$57='3. Paste report.csv here'!$A$57, VLOOKUP($D244, '1. Enter experiment details'!$M$5:$P$12, 3, FALSE), " ")</f>
        <v xml:space="preserve"> </v>
      </c>
      <c r="K244" s="1" t="str">
        <f>IF($A$57='3. Paste report.csv here'!$A$57, VLOOKUP($D244, '1. Enter experiment details'!$M$5:$P$12, 4, FALSE), " ")</f>
        <v xml:space="preserve"> </v>
      </c>
      <c r="L244" s="1"/>
      <c r="M244" s="1"/>
      <c r="N244" s="1"/>
    </row>
    <row r="245" spans="1:14" x14ac:dyDescent="0.25">
      <c r="B245"/>
      <c r="G245" s="1"/>
      <c r="H245" s="9"/>
      <c r="I245" s="1" t="str">
        <f>IF($A$57='3. Paste report.csv here'!$A$57, VLOOKUP($D245, '1. Enter experiment details'!$M$5:$P$12, 2, FALSE), " ")</f>
        <v xml:space="preserve"> </v>
      </c>
      <c r="J245" s="1" t="str">
        <f>IF($A$57='3. Paste report.csv here'!$A$57, VLOOKUP($D245, '1. Enter experiment details'!$M$5:$P$12, 3, FALSE), " ")</f>
        <v xml:space="preserve"> </v>
      </c>
      <c r="K245" s="1" t="str">
        <f>IF($A$57='3. Paste report.csv here'!$A$57, VLOOKUP($D245, '1. Enter experiment details'!$M$5:$P$12, 4, FALSE), " ")</f>
        <v xml:space="preserve"> </v>
      </c>
      <c r="L245" s="1"/>
      <c r="M245" s="1"/>
      <c r="N245" s="1"/>
    </row>
    <row r="246" spans="1:14" x14ac:dyDescent="0.25">
      <c r="B246"/>
      <c r="G246" s="1"/>
      <c r="H246" s="9"/>
      <c r="I246" s="1" t="str">
        <f>IF($A$57='3. Paste report.csv here'!$A$57, VLOOKUP($D246, '1. Enter experiment details'!$M$5:$P$12, 2, FALSE), " ")</f>
        <v xml:space="preserve"> </v>
      </c>
      <c r="J246" s="1" t="str">
        <f>IF($A$57='3. Paste report.csv here'!$A$57, VLOOKUP($D246, '1. Enter experiment details'!$M$5:$P$12, 3, FALSE), " ")</f>
        <v xml:space="preserve"> </v>
      </c>
      <c r="K246" s="1" t="str">
        <f>IF($A$57='3. Paste report.csv here'!$A$57, VLOOKUP($D246, '1. Enter experiment details'!$M$5:$P$12, 4, FALSE), " ")</f>
        <v xml:space="preserve"> </v>
      </c>
      <c r="L246" s="1"/>
      <c r="M246" s="1"/>
      <c r="N246" s="1"/>
    </row>
    <row r="247" spans="1:14" x14ac:dyDescent="0.25">
      <c r="B247"/>
      <c r="G247" s="1"/>
      <c r="H247" s="9"/>
      <c r="I247" s="1" t="str">
        <f>IF($A$57='3. Paste report.csv here'!$A$57, VLOOKUP($D247, '1. Enter experiment details'!$M$5:$P$12, 2, FALSE), " ")</f>
        <v xml:space="preserve"> </v>
      </c>
      <c r="J247" s="1" t="str">
        <f>IF($A$57='3. Paste report.csv here'!$A$57, VLOOKUP($D247, '1. Enter experiment details'!$M$5:$P$12, 3, FALSE), " ")</f>
        <v xml:space="preserve"> </v>
      </c>
      <c r="K247" s="1" t="str">
        <f>IF($A$57='3. Paste report.csv here'!$A$57, VLOOKUP($D247, '1. Enter experiment details'!$M$5:$P$12, 4, FALSE), " ")</f>
        <v xml:space="preserve"> </v>
      </c>
      <c r="L247" s="1"/>
      <c r="M247" s="1"/>
      <c r="N247" s="1"/>
    </row>
    <row r="248" spans="1:14" x14ac:dyDescent="0.25">
      <c r="B248"/>
      <c r="G248" s="1"/>
      <c r="H248" s="9"/>
      <c r="I248" s="1" t="str">
        <f>IF($A$57='3. Paste report.csv here'!$A$57, VLOOKUP($D248, '1. Enter experiment details'!$M$5:$P$12, 2, FALSE), " ")</f>
        <v xml:space="preserve"> </v>
      </c>
      <c r="J248" s="1" t="str">
        <f>IF($A$57='3. Paste report.csv here'!$A$57, VLOOKUP($D248, '1. Enter experiment details'!$M$5:$P$12, 3, FALSE), " ")</f>
        <v xml:space="preserve"> </v>
      </c>
      <c r="K248" s="1" t="str">
        <f>IF($A$57='3. Paste report.csv here'!$A$57, VLOOKUP($D248, '1. Enter experiment details'!$M$5:$P$12, 4, FALSE), " ")</f>
        <v xml:space="preserve"> </v>
      </c>
      <c r="L248" s="1"/>
      <c r="M248" s="1"/>
      <c r="N248" s="1"/>
    </row>
    <row r="249" spans="1:14" x14ac:dyDescent="0.25">
      <c r="B249"/>
      <c r="G249" s="1"/>
      <c r="H249" s="9"/>
      <c r="I249" s="1" t="str">
        <f>IF($A$57='3. Paste report.csv here'!$A$57, VLOOKUP($D249, '1. Enter experiment details'!$M$5:$P$12, 2, FALSE), " ")</f>
        <v xml:space="preserve"> </v>
      </c>
      <c r="J249" s="1" t="str">
        <f>IF($A$57='3. Paste report.csv here'!$A$57, VLOOKUP($D249, '1. Enter experiment details'!$M$5:$P$12, 3, FALSE), " ")</f>
        <v xml:space="preserve"> </v>
      </c>
      <c r="K249" s="1" t="str">
        <f>IF($A$57='3. Paste report.csv here'!$A$57, VLOOKUP($D249, '1. Enter experiment details'!$M$5:$P$12, 4, FALSE), " ")</f>
        <v xml:space="preserve"> </v>
      </c>
      <c r="L249" s="1"/>
      <c r="M249" s="1"/>
      <c r="N249" s="1"/>
    </row>
    <row r="250" spans="1:14" x14ac:dyDescent="0.25">
      <c r="B250"/>
      <c r="G250" s="1"/>
      <c r="H250" s="9"/>
      <c r="I250" s="1" t="str">
        <f>IF($A$57='3. Paste report.csv here'!$A$57, VLOOKUP($D250, '1. Enter experiment details'!$M$5:$P$12, 2, FALSE), " ")</f>
        <v xml:space="preserve"> </v>
      </c>
      <c r="J250" s="1" t="str">
        <f>IF($A$57='3. Paste report.csv here'!$A$57, VLOOKUP($D250, '1. Enter experiment details'!$M$5:$P$12, 3, FALSE), " ")</f>
        <v xml:space="preserve"> </v>
      </c>
      <c r="K250" s="1" t="str">
        <f>IF($A$57='3. Paste report.csv here'!$A$57, VLOOKUP($D250, '1. Enter experiment details'!$M$5:$P$12, 4, FALSE), " ")</f>
        <v xml:space="preserve"> </v>
      </c>
      <c r="L250" s="1"/>
      <c r="M250" s="1"/>
      <c r="N250" s="1"/>
    </row>
    <row r="251" spans="1:14" x14ac:dyDescent="0.25">
      <c r="B251"/>
      <c r="G251" s="1"/>
      <c r="H251" s="9"/>
      <c r="I251" s="1" t="str">
        <f>IF($A$57='3. Paste report.csv here'!$A$57, VLOOKUP($D251, '1. Enter experiment details'!$M$5:$P$12, 2, FALSE), " ")</f>
        <v xml:space="preserve"> </v>
      </c>
      <c r="J251" s="1" t="str">
        <f>IF($A$57='3. Paste report.csv here'!$A$57, VLOOKUP($D251, '1. Enter experiment details'!$M$5:$P$12, 3, FALSE), " ")</f>
        <v xml:space="preserve"> </v>
      </c>
      <c r="K251" s="1" t="str">
        <f>IF($A$57='3. Paste report.csv here'!$A$57, VLOOKUP($D251, '1. Enter experiment details'!$M$5:$P$12, 4, FALSE), " ")</f>
        <v xml:space="preserve"> </v>
      </c>
      <c r="L251" s="1"/>
      <c r="M251" s="1"/>
      <c r="N251" s="1"/>
    </row>
    <row r="252" spans="1:14" x14ac:dyDescent="0.25">
      <c r="B252"/>
      <c r="G252" s="1"/>
      <c r="H252" s="9"/>
      <c r="I252" s="1" t="str">
        <f>IF($A$57='3. Paste report.csv here'!$A$57, VLOOKUP($D252, '1. Enter experiment details'!$M$5:$P$12, 2, FALSE), " ")</f>
        <v xml:space="preserve"> </v>
      </c>
      <c r="J252" s="1" t="str">
        <f>IF($A$57='3. Paste report.csv here'!$A$57, VLOOKUP($D252, '1. Enter experiment details'!$M$5:$P$12, 3, FALSE), " ")</f>
        <v xml:space="preserve"> </v>
      </c>
      <c r="K252" s="1" t="str">
        <f>IF($A$57='3. Paste report.csv here'!$A$57, VLOOKUP($D252, '1. Enter experiment details'!$M$5:$P$12, 4, FALSE), " ")</f>
        <v xml:space="preserve"> </v>
      </c>
      <c r="L252" s="1"/>
      <c r="M252" s="1"/>
      <c r="N252" s="1"/>
    </row>
    <row r="253" spans="1:14" x14ac:dyDescent="0.25">
      <c r="B253"/>
      <c r="G253" s="1"/>
      <c r="H253" s="9"/>
      <c r="I253" s="1" t="str">
        <f>IF($A$57='3. Paste report.csv here'!$A$57, VLOOKUP($D253, '1. Enter experiment details'!$M$5:$P$12, 2, FALSE), " ")</f>
        <v xml:space="preserve"> </v>
      </c>
      <c r="J253" s="1" t="str">
        <f>IF($A$57='3. Paste report.csv here'!$A$57, VLOOKUP($D253, '1. Enter experiment details'!$M$5:$P$12, 3, FALSE), " ")</f>
        <v xml:space="preserve"> </v>
      </c>
      <c r="K253" s="1" t="str">
        <f>IF($A$57='3. Paste report.csv here'!$A$57, VLOOKUP($D253, '1. Enter experiment details'!$M$5:$P$12, 4, FALSE), " ")</f>
        <v xml:space="preserve"> </v>
      </c>
      <c r="L253" s="1"/>
      <c r="M253" s="1"/>
      <c r="N253" s="1"/>
    </row>
    <row r="254" spans="1:14" x14ac:dyDescent="0.25">
      <c r="B254"/>
      <c r="G254" s="1"/>
      <c r="H254" s="9"/>
      <c r="I254" s="1" t="str">
        <f>IF($A$57='3. Paste report.csv here'!$A$57, VLOOKUP($D254, '1. Enter experiment details'!$M$5:$P$12, 2, FALSE), " ")</f>
        <v xml:space="preserve"> </v>
      </c>
      <c r="J254" s="1" t="str">
        <f>IF($A$57='3. Paste report.csv here'!$A$57, VLOOKUP($D254, '1. Enter experiment details'!$M$5:$P$12, 3, FALSE), " ")</f>
        <v xml:space="preserve"> </v>
      </c>
      <c r="K254" s="1" t="str">
        <f>IF($A$57='3. Paste report.csv here'!$A$57, VLOOKUP($D254, '1. Enter experiment details'!$M$5:$P$12, 4, FALSE), " ")</f>
        <v xml:space="preserve"> </v>
      </c>
      <c r="L254" s="1"/>
      <c r="M254" s="1"/>
      <c r="N254" s="1"/>
    </row>
    <row r="255" spans="1:14" x14ac:dyDescent="0.25">
      <c r="B255"/>
      <c r="G255" s="1"/>
      <c r="H255" s="9"/>
      <c r="I255" s="1" t="str">
        <f>IF($A$57='3. Paste report.csv here'!$A$57, VLOOKUP($D255, '1. Enter experiment details'!$M$5:$P$12, 2, FALSE), " ")</f>
        <v xml:space="preserve"> </v>
      </c>
      <c r="J255" s="1" t="str">
        <f>IF($A$57='3. Paste report.csv here'!$A$57, VLOOKUP($D255, '1. Enter experiment details'!$M$5:$P$12, 3, FALSE), " ")</f>
        <v xml:space="preserve"> </v>
      </c>
      <c r="K255" s="1" t="str">
        <f>IF($A$57='3. Paste report.csv here'!$A$57, VLOOKUP($D255, '1. Enter experiment details'!$M$5:$P$12, 4, FALSE), " ")</f>
        <v xml:space="preserve"> </v>
      </c>
      <c r="L255" s="1"/>
      <c r="M255" s="1"/>
      <c r="N255" s="1"/>
    </row>
    <row r="256" spans="1:14" x14ac:dyDescent="0.25">
      <c r="B256"/>
      <c r="G256" s="1"/>
      <c r="H256" s="9"/>
      <c r="I256" s="1" t="str">
        <f>IF($A$57='3. Paste report.csv here'!$A$57, VLOOKUP($D256, '1. Enter experiment details'!$M$5:$P$12, 2, FALSE), " ")</f>
        <v xml:space="preserve"> </v>
      </c>
      <c r="J256" s="1" t="str">
        <f>IF($A$57='3. Paste report.csv here'!$A$57, VLOOKUP($D256, '1. Enter experiment details'!$M$5:$P$12, 3, FALSE), " ")</f>
        <v xml:space="preserve"> </v>
      </c>
      <c r="K256" s="1" t="str">
        <f>IF($A$57='3. Paste report.csv here'!$A$57, VLOOKUP($D256, '1. Enter experiment details'!$M$5:$P$12, 4, FALSE), " ")</f>
        <v xml:space="preserve"> </v>
      </c>
      <c r="L256" s="1"/>
      <c r="M256" s="1"/>
      <c r="N256" s="1"/>
    </row>
    <row r="257" spans="2:14" x14ac:dyDescent="0.25">
      <c r="B257"/>
      <c r="G257" s="1"/>
      <c r="H257" s="9"/>
      <c r="I257" s="1" t="str">
        <f>IF($A$57='3. Paste report.csv here'!$A$57, VLOOKUP($D257, '1. Enter experiment details'!$M$5:$P$12, 2, FALSE), " ")</f>
        <v xml:space="preserve"> </v>
      </c>
      <c r="J257" s="1" t="str">
        <f>IF($A$57='3. Paste report.csv here'!$A$57, VLOOKUP($D257, '1. Enter experiment details'!$M$5:$P$12, 3, FALSE), " ")</f>
        <v xml:space="preserve"> </v>
      </c>
      <c r="K257" s="1" t="str">
        <f>IF($A$57='3. Paste report.csv here'!$A$57, VLOOKUP($D257, '1. Enter experiment details'!$M$5:$P$12, 4, FALSE), " ")</f>
        <v xml:space="preserve"> </v>
      </c>
      <c r="L257" s="1"/>
      <c r="M257" s="1"/>
      <c r="N257" s="1"/>
    </row>
    <row r="258" spans="2:14" x14ac:dyDescent="0.25">
      <c r="B258"/>
      <c r="G258" s="1"/>
      <c r="H258" s="9"/>
      <c r="I258" s="1" t="str">
        <f>IF($A$57='3. Paste report.csv here'!$A$57, VLOOKUP($D258, '1. Enter experiment details'!$M$5:$P$12, 2, FALSE), " ")</f>
        <v xml:space="preserve"> </v>
      </c>
      <c r="J258" s="1" t="str">
        <f>IF($A$57='3. Paste report.csv here'!$A$57, VLOOKUP($D258, '1. Enter experiment details'!$M$5:$P$12, 3, FALSE), " ")</f>
        <v xml:space="preserve"> </v>
      </c>
      <c r="K258" s="1" t="str">
        <f>IF($A$57='3. Paste report.csv here'!$A$57, VLOOKUP($D258, '1. Enter experiment details'!$M$5:$P$12, 4, FALSE), " ")</f>
        <v xml:space="preserve"> </v>
      </c>
      <c r="L258" s="1"/>
      <c r="M258" s="1"/>
      <c r="N258" s="1"/>
    </row>
    <row r="259" spans="2:14" x14ac:dyDescent="0.25">
      <c r="B259"/>
      <c r="G259" s="1"/>
      <c r="H259" s="9"/>
      <c r="I259" s="1" t="str">
        <f>IF($A$57='3. Paste report.csv here'!$A$57, VLOOKUP($D259, '1. Enter experiment details'!$M$5:$P$12, 2, FALSE), " ")</f>
        <v xml:space="preserve"> </v>
      </c>
      <c r="J259" s="1" t="str">
        <f>IF($A$57='3. Paste report.csv here'!$A$57, VLOOKUP($D259, '1. Enter experiment details'!$M$5:$P$12, 3, FALSE), " ")</f>
        <v xml:space="preserve"> </v>
      </c>
      <c r="K259" s="1" t="str">
        <f>IF($A$57='3. Paste report.csv here'!$A$57, VLOOKUP($D259, '1. Enter experiment details'!$M$5:$P$12, 4, FALSE), " ")</f>
        <v xml:space="preserve"> </v>
      </c>
      <c r="L259" s="1"/>
      <c r="M259" s="1"/>
      <c r="N259" s="1"/>
    </row>
    <row r="260" spans="2:14" x14ac:dyDescent="0.25">
      <c r="B260"/>
      <c r="G260" s="1"/>
      <c r="H260" s="9"/>
      <c r="I260" s="1" t="str">
        <f>IF($A$57='3. Paste report.csv here'!$A$57, VLOOKUP($D260, '1. Enter experiment details'!$M$5:$P$12, 2, FALSE), " ")</f>
        <v xml:space="preserve"> </v>
      </c>
      <c r="J260" s="1" t="str">
        <f>IF($A$57='3. Paste report.csv here'!$A$57, VLOOKUP($D260, '1. Enter experiment details'!$M$5:$P$12, 3, FALSE), " ")</f>
        <v xml:space="preserve"> </v>
      </c>
      <c r="K260" s="1" t="str">
        <f>IF($A$57='3. Paste report.csv here'!$A$57, VLOOKUP($D260, '1. Enter experiment details'!$M$5:$P$12, 4, FALSE), " ")</f>
        <v xml:space="preserve"> </v>
      </c>
      <c r="L260" s="1"/>
      <c r="M260" s="1"/>
      <c r="N260" s="1"/>
    </row>
    <row r="261" spans="2:14" x14ac:dyDescent="0.25">
      <c r="B261"/>
      <c r="G261" s="1"/>
      <c r="H261" s="9"/>
      <c r="I261" s="1" t="str">
        <f>IF($A$57='3. Paste report.csv here'!$A$57, VLOOKUP($D261, '1. Enter experiment details'!$M$5:$P$12, 2, FALSE), " ")</f>
        <v xml:space="preserve"> </v>
      </c>
      <c r="J261" s="1" t="str">
        <f>IF($A$57='3. Paste report.csv here'!$A$57, VLOOKUP($D261, '1. Enter experiment details'!$M$5:$P$12, 3, FALSE), " ")</f>
        <v xml:space="preserve"> </v>
      </c>
      <c r="K261" s="1" t="str">
        <f>IF($A$57='3. Paste report.csv here'!$A$57, VLOOKUP($D261, '1. Enter experiment details'!$M$5:$P$12, 4, FALSE), " ")</f>
        <v xml:space="preserve"> </v>
      </c>
      <c r="L261" s="1"/>
      <c r="M261" s="1"/>
      <c r="N261" s="1"/>
    </row>
    <row r="262" spans="2:14" x14ac:dyDescent="0.25">
      <c r="B262"/>
      <c r="G262" s="1"/>
      <c r="H262" s="9"/>
      <c r="I262" s="1" t="str">
        <f>IF($A$57='3. Paste report.csv here'!$A$57, VLOOKUP($D262, '1. Enter experiment details'!$M$5:$P$12, 2, FALSE), " ")</f>
        <v xml:space="preserve"> </v>
      </c>
      <c r="J262" s="1" t="str">
        <f>IF($A$57='3. Paste report.csv here'!$A$57, VLOOKUP($D262, '1. Enter experiment details'!$M$5:$P$12, 3, FALSE), " ")</f>
        <v xml:space="preserve"> </v>
      </c>
      <c r="K262" s="1" t="str">
        <f>IF($A$57='3. Paste report.csv here'!$A$57, VLOOKUP($D262, '1. Enter experiment details'!$M$5:$P$12, 4, FALSE), " ")</f>
        <v xml:space="preserve"> </v>
      </c>
      <c r="L262" s="1"/>
      <c r="M262" s="1"/>
      <c r="N262" s="1"/>
    </row>
    <row r="263" spans="2:14" x14ac:dyDescent="0.25">
      <c r="B263"/>
      <c r="G263" s="1"/>
      <c r="H263" s="9"/>
      <c r="I263" s="1" t="str">
        <f>IF($A$57='3. Paste report.csv here'!$A$57, VLOOKUP($D263, '1. Enter experiment details'!$M$5:$P$12, 2, FALSE), " ")</f>
        <v xml:space="preserve"> </v>
      </c>
      <c r="J263" s="1" t="str">
        <f>IF($A$57='3. Paste report.csv here'!$A$57, VLOOKUP($D263, '1. Enter experiment details'!$M$5:$P$12, 3, FALSE), " ")</f>
        <v xml:space="preserve"> </v>
      </c>
      <c r="K263" s="1" t="str">
        <f>IF($A$57='3. Paste report.csv here'!$A$57, VLOOKUP($D263, '1. Enter experiment details'!$M$5:$P$12, 4, FALSE), " ")</f>
        <v xml:space="preserve"> </v>
      </c>
      <c r="L263" s="1"/>
      <c r="M263" s="1"/>
      <c r="N263" s="1"/>
    </row>
    <row r="264" spans="2:14" x14ac:dyDescent="0.25">
      <c r="B264"/>
      <c r="G264" s="1"/>
      <c r="H264" s="9"/>
      <c r="I264" s="1" t="str">
        <f>IF($A$57='3. Paste report.csv here'!$A$57, VLOOKUP($D264, '1. Enter experiment details'!$M$5:$P$12, 2, FALSE), " ")</f>
        <v xml:space="preserve"> </v>
      </c>
      <c r="J264" s="1" t="str">
        <f>IF($A$57='3. Paste report.csv here'!$A$57, VLOOKUP($D264, '1. Enter experiment details'!$M$5:$P$12, 3, FALSE), " ")</f>
        <v xml:space="preserve"> </v>
      </c>
      <c r="K264" s="1" t="str">
        <f>IF($A$57='3. Paste report.csv here'!$A$57, VLOOKUP($D264, '1. Enter experiment details'!$M$5:$P$12, 4, FALSE), " ")</f>
        <v xml:space="preserve"> </v>
      </c>
      <c r="L264" s="1"/>
      <c r="M264" s="1"/>
      <c r="N264" s="1"/>
    </row>
    <row r="265" spans="2:14" x14ac:dyDescent="0.25">
      <c r="B265"/>
      <c r="G265" s="1"/>
      <c r="H265" s="9"/>
      <c r="I265" s="1" t="str">
        <f>IF($A$57='3. Paste report.csv here'!$A$57, VLOOKUP($D265, '1. Enter experiment details'!$M$5:$P$12, 2, FALSE), " ")</f>
        <v xml:space="preserve"> </v>
      </c>
      <c r="J265" s="1" t="str">
        <f>IF($A$57='3. Paste report.csv here'!$A$57, VLOOKUP($D265, '1. Enter experiment details'!$M$5:$P$12, 3, FALSE), " ")</f>
        <v xml:space="preserve"> </v>
      </c>
      <c r="K265" s="1" t="str">
        <f>IF($A$57='3. Paste report.csv here'!$A$57, VLOOKUP($D265, '1. Enter experiment details'!$M$5:$P$12, 4, FALSE), " ")</f>
        <v xml:space="preserve"> </v>
      </c>
      <c r="L265" s="1"/>
      <c r="M265" s="1"/>
      <c r="N265" s="1"/>
    </row>
    <row r="266" spans="2:14" x14ac:dyDescent="0.25">
      <c r="B266"/>
      <c r="G266" s="1"/>
      <c r="H266" s="9"/>
      <c r="I266" s="1" t="str">
        <f>IF($A$57='3. Paste report.csv here'!$A$57, VLOOKUP($D266, '1. Enter experiment details'!$M$5:$P$12, 2, FALSE), " ")</f>
        <v xml:space="preserve"> </v>
      </c>
      <c r="J266" s="1" t="str">
        <f>IF($A$57='3. Paste report.csv here'!$A$57, VLOOKUP($D266, '1. Enter experiment details'!$M$5:$P$12, 3, FALSE), " ")</f>
        <v xml:space="preserve"> </v>
      </c>
      <c r="K266" s="1" t="str">
        <f>IF($A$57='3. Paste report.csv here'!$A$57, VLOOKUP($D266, '1. Enter experiment details'!$M$5:$P$12, 4, FALSE), " ")</f>
        <v xml:space="preserve"> </v>
      </c>
      <c r="L266" s="1"/>
      <c r="M266" s="1"/>
      <c r="N266" s="1"/>
    </row>
    <row r="267" spans="2:14" x14ac:dyDescent="0.25">
      <c r="B267"/>
      <c r="G267" s="1"/>
      <c r="H267" s="9"/>
      <c r="I267" s="1" t="str">
        <f>IF($A$57='3. Paste report.csv here'!$A$57, VLOOKUP($D267, '1. Enter experiment details'!$M$5:$P$12, 2, FALSE), " ")</f>
        <v xml:space="preserve"> </v>
      </c>
      <c r="J267" s="1" t="str">
        <f>IF($A$57='3. Paste report.csv here'!$A$57, VLOOKUP($D267, '1. Enter experiment details'!$M$5:$P$12, 3, FALSE), " ")</f>
        <v xml:space="preserve"> </v>
      </c>
      <c r="K267" s="1" t="str">
        <f>IF($A$57='3. Paste report.csv here'!$A$57, VLOOKUP($D267, '1. Enter experiment details'!$M$5:$P$12, 4, FALSE), " ")</f>
        <v xml:space="preserve"> </v>
      </c>
      <c r="L267" s="1"/>
      <c r="M267" s="1"/>
      <c r="N267" s="1"/>
    </row>
    <row r="268" spans="2:14" x14ac:dyDescent="0.25">
      <c r="B268"/>
      <c r="G268" s="1"/>
      <c r="H268" s="9"/>
      <c r="I268" s="1" t="str">
        <f>IF($A$57='3. Paste report.csv here'!$A$57, VLOOKUP($D268, '1. Enter experiment details'!$M$5:$P$12, 2, FALSE), " ")</f>
        <v xml:space="preserve"> </v>
      </c>
      <c r="J268" s="1" t="str">
        <f>IF($A$57='3. Paste report.csv here'!$A$57, VLOOKUP($D268, '1. Enter experiment details'!$M$5:$P$12, 3, FALSE), " ")</f>
        <v xml:space="preserve"> </v>
      </c>
      <c r="K268" s="1" t="str">
        <f>IF($A$57='3. Paste report.csv here'!$A$57, VLOOKUP($D268, '1. Enter experiment details'!$M$5:$P$12, 4, FALSE), " ")</f>
        <v xml:space="preserve"> </v>
      </c>
      <c r="L268" s="1"/>
      <c r="M268" s="1"/>
      <c r="N268" s="1"/>
    </row>
    <row r="269" spans="2:14" x14ac:dyDescent="0.25">
      <c r="B269"/>
      <c r="G269" s="1"/>
      <c r="H269" s="9"/>
      <c r="I269" s="1" t="str">
        <f>IF($A$57='3. Paste report.csv here'!$A$57, VLOOKUP($D269, '1. Enter experiment details'!$M$5:$P$12, 2, FALSE), " ")</f>
        <v xml:space="preserve"> </v>
      </c>
      <c r="J269" s="1" t="str">
        <f>IF($A$57='3. Paste report.csv here'!$A$57, VLOOKUP($D269, '1. Enter experiment details'!$M$5:$P$12, 3, FALSE), " ")</f>
        <v xml:space="preserve"> </v>
      </c>
      <c r="K269" s="1" t="str">
        <f>IF($A$57='3. Paste report.csv here'!$A$57, VLOOKUP($D269, '1. Enter experiment details'!$M$5:$P$12, 4, FALSE), " ")</f>
        <v xml:space="preserve"> </v>
      </c>
      <c r="L269" s="1"/>
      <c r="M269" s="1"/>
      <c r="N269" s="1"/>
    </row>
    <row r="270" spans="2:14" x14ac:dyDescent="0.25">
      <c r="B270"/>
      <c r="G270" s="1"/>
      <c r="H270" s="9"/>
      <c r="I270" s="1" t="str">
        <f>IF($A$57='3. Paste report.csv here'!$A$57, VLOOKUP($D270, '1. Enter experiment details'!$M$5:$P$12, 2, FALSE), " ")</f>
        <v xml:space="preserve"> </v>
      </c>
      <c r="J270" s="1" t="str">
        <f>IF($A$57='3. Paste report.csv here'!$A$57, VLOOKUP($D270, '1. Enter experiment details'!$M$5:$P$12, 3, FALSE), " ")</f>
        <v xml:space="preserve"> </v>
      </c>
      <c r="K270" s="1" t="str">
        <f>IF($A$57='3. Paste report.csv here'!$A$57, VLOOKUP($D270, '1. Enter experiment details'!$M$5:$P$12, 4, FALSE), " ")</f>
        <v xml:space="preserve"> </v>
      </c>
      <c r="L270" s="1"/>
      <c r="M270" s="1"/>
      <c r="N270" s="1"/>
    </row>
    <row r="271" spans="2:14" x14ac:dyDescent="0.25">
      <c r="B271"/>
      <c r="G271" s="1"/>
      <c r="H271" s="9"/>
      <c r="I271" s="1" t="str">
        <f>IF($A$57='3. Paste report.csv here'!$A$57, VLOOKUP($D271, '1. Enter experiment details'!$M$5:$P$12, 2, FALSE), " ")</f>
        <v xml:space="preserve"> </v>
      </c>
      <c r="J271" s="1" t="str">
        <f>IF($A$57='3. Paste report.csv here'!$A$57, VLOOKUP($D271, '1. Enter experiment details'!$M$5:$P$12, 3, FALSE), " ")</f>
        <v xml:space="preserve"> </v>
      </c>
      <c r="K271" s="1" t="str">
        <f>IF($A$57='3. Paste report.csv here'!$A$57, VLOOKUP($D271, '1. Enter experiment details'!$M$5:$P$12, 4, FALSE), " ")</f>
        <v xml:space="preserve"> </v>
      </c>
      <c r="L271" s="1"/>
      <c r="M271" s="1"/>
      <c r="N271" s="1"/>
    </row>
    <row r="272" spans="2:14" x14ac:dyDescent="0.25">
      <c r="B272"/>
      <c r="G272" s="1"/>
      <c r="H272" s="9"/>
      <c r="I272" s="1" t="str">
        <f>IF($A$57='3. Paste report.csv here'!$A$57, VLOOKUP($D272, '1. Enter experiment details'!$M$5:$P$12, 2, FALSE), " ")</f>
        <v xml:space="preserve"> </v>
      </c>
      <c r="J272" s="1" t="str">
        <f>IF($A$57='3. Paste report.csv here'!$A$57, VLOOKUP($D272, '1. Enter experiment details'!$M$5:$P$12, 3, FALSE), " ")</f>
        <v xml:space="preserve"> </v>
      </c>
      <c r="K272" s="1" t="str">
        <f>IF($A$57='3. Paste report.csv here'!$A$57, VLOOKUP($D272, '1. Enter experiment details'!$M$5:$P$12, 4, FALSE), " ")</f>
        <v xml:space="preserve"> </v>
      </c>
      <c r="L272" s="1"/>
      <c r="M272" s="1"/>
      <c r="N272" s="1"/>
    </row>
    <row r="273" spans="2:14" x14ac:dyDescent="0.25">
      <c r="B273"/>
      <c r="G273" s="1"/>
      <c r="H273" s="9"/>
      <c r="I273" s="1" t="str">
        <f>IF($A$57='3. Paste report.csv here'!$A$57, VLOOKUP($D273, '1. Enter experiment details'!$M$5:$P$12, 2, FALSE), " ")</f>
        <v xml:space="preserve"> </v>
      </c>
      <c r="J273" s="1" t="str">
        <f>IF($A$57='3. Paste report.csv here'!$A$57, VLOOKUP($D273, '1. Enter experiment details'!$M$5:$P$12, 3, FALSE), " ")</f>
        <v xml:space="preserve"> </v>
      </c>
      <c r="K273" s="1" t="str">
        <f>IF($A$57='3. Paste report.csv here'!$A$57, VLOOKUP($D273, '1. Enter experiment details'!$M$5:$P$12, 4, FALSE), " ")</f>
        <v xml:space="preserve"> </v>
      </c>
      <c r="L273" s="1"/>
      <c r="M273" s="1"/>
      <c r="N273" s="1"/>
    </row>
    <row r="274" spans="2:14" x14ac:dyDescent="0.25">
      <c r="B274"/>
      <c r="G274" s="1"/>
      <c r="H274" s="9"/>
      <c r="I274" s="1" t="str">
        <f>IF($A$57='3. Paste report.csv here'!$A$57, VLOOKUP($D274, '1. Enter experiment details'!$M$5:$P$12, 2, FALSE), " ")</f>
        <v xml:space="preserve"> </v>
      </c>
      <c r="J274" s="1" t="str">
        <f>IF($A$57='3. Paste report.csv here'!$A$57, VLOOKUP($D274, '1. Enter experiment details'!$M$5:$P$12, 3, FALSE), " ")</f>
        <v xml:space="preserve"> </v>
      </c>
      <c r="K274" s="1" t="str">
        <f>IF($A$57='3. Paste report.csv here'!$A$57, VLOOKUP($D274, '1. Enter experiment details'!$M$5:$P$12, 4, FALSE), " ")</f>
        <v xml:space="preserve"> </v>
      </c>
      <c r="L274" s="1"/>
      <c r="M274" s="1"/>
      <c r="N274" s="1"/>
    </row>
    <row r="275" spans="2:14" x14ac:dyDescent="0.25">
      <c r="B275"/>
      <c r="G275" s="1"/>
      <c r="H275" s="9"/>
      <c r="I275" s="1" t="str">
        <f>IF($A$57='3. Paste report.csv here'!$A$57, VLOOKUP($D275, '1. Enter experiment details'!$M$5:$P$12, 2, FALSE), " ")</f>
        <v xml:space="preserve"> </v>
      </c>
      <c r="J275" s="1" t="str">
        <f>IF($A$57='3. Paste report.csv here'!$A$57, VLOOKUP($D275, '1. Enter experiment details'!$M$5:$P$12, 3, FALSE), " ")</f>
        <v xml:space="preserve"> </v>
      </c>
      <c r="K275" s="1" t="str">
        <f>IF($A$57='3. Paste report.csv here'!$A$57, VLOOKUP($D275, '1. Enter experiment details'!$M$5:$P$12, 4, FALSE), " ")</f>
        <v xml:space="preserve"> </v>
      </c>
      <c r="L275" s="1"/>
      <c r="M275" s="1"/>
      <c r="N275" s="1"/>
    </row>
    <row r="276" spans="2:14" x14ac:dyDescent="0.25">
      <c r="B276"/>
      <c r="G276" s="1"/>
      <c r="H276" s="9"/>
      <c r="I276" s="1" t="str">
        <f>IF($A$57='3. Paste report.csv here'!$A$57, VLOOKUP($D276, '1. Enter experiment details'!$M$5:$P$12, 2, FALSE), " ")</f>
        <v xml:space="preserve"> </v>
      </c>
      <c r="J276" s="1" t="str">
        <f>IF($A$57='3. Paste report.csv here'!$A$57, VLOOKUP($D276, '1. Enter experiment details'!$M$5:$P$12, 3, FALSE), " ")</f>
        <v xml:space="preserve"> </v>
      </c>
      <c r="K276" s="1" t="str">
        <f>IF($A$57='3. Paste report.csv here'!$A$57, VLOOKUP($D276, '1. Enter experiment details'!$M$5:$P$12, 4, FALSE), " ")</f>
        <v xml:space="preserve"> </v>
      </c>
      <c r="L276" s="1"/>
      <c r="M276" s="1"/>
      <c r="N276" s="1"/>
    </row>
    <row r="277" spans="2:14" x14ac:dyDescent="0.25">
      <c r="B277"/>
      <c r="G277" s="1"/>
      <c r="H277" s="9"/>
      <c r="I277" s="1" t="str">
        <f>IF($A$57='3. Paste report.csv here'!$A$57, VLOOKUP($D277, '1. Enter experiment details'!$M$5:$P$12, 2, FALSE), " ")</f>
        <v xml:space="preserve"> </v>
      </c>
      <c r="J277" s="1" t="str">
        <f>IF($A$57='3. Paste report.csv here'!$A$57, VLOOKUP($D277, '1. Enter experiment details'!$M$5:$P$12, 3, FALSE), " ")</f>
        <v xml:space="preserve"> </v>
      </c>
      <c r="K277" s="1" t="str">
        <f>IF($A$57='3. Paste report.csv here'!$A$57, VLOOKUP($D277, '1. Enter experiment details'!$M$5:$P$12, 4, FALSE), " ")</f>
        <v xml:space="preserve"> </v>
      </c>
      <c r="L277" s="1"/>
      <c r="M277" s="1"/>
      <c r="N277" s="1"/>
    </row>
    <row r="278" spans="2:14" x14ac:dyDescent="0.25">
      <c r="B278"/>
      <c r="G278" s="1"/>
      <c r="H278" s="9"/>
      <c r="I278" s="1" t="str">
        <f>IF($A$57='3. Paste report.csv here'!$A$57, VLOOKUP($D278, '1. Enter experiment details'!$M$5:$P$12, 2, FALSE), " ")</f>
        <v xml:space="preserve"> </v>
      </c>
      <c r="J278" s="1" t="str">
        <f>IF($A$57='3. Paste report.csv here'!$A$57, VLOOKUP($D278, '1. Enter experiment details'!$M$5:$P$12, 3, FALSE), " ")</f>
        <v xml:space="preserve"> </v>
      </c>
      <c r="K278" s="1" t="str">
        <f>IF($A$57='3. Paste report.csv here'!$A$57, VLOOKUP($D278, '1. Enter experiment details'!$M$5:$P$12, 4, FALSE), " ")</f>
        <v xml:space="preserve"> </v>
      </c>
      <c r="L278" s="1"/>
      <c r="M278" s="1"/>
      <c r="N278" s="1"/>
    </row>
    <row r="279" spans="2:14" x14ac:dyDescent="0.25">
      <c r="B279"/>
      <c r="G279" s="1"/>
      <c r="H279" s="9"/>
      <c r="I279" s="1" t="str">
        <f>IF($A$57='3. Paste report.csv here'!$A$57, VLOOKUP($D279, '1. Enter experiment details'!$M$5:$P$12, 2, FALSE), " ")</f>
        <v xml:space="preserve"> </v>
      </c>
      <c r="J279" s="1" t="str">
        <f>IF($A$57='3. Paste report.csv here'!$A$57, VLOOKUP($D279, '1. Enter experiment details'!$M$5:$P$12, 3, FALSE), " ")</f>
        <v xml:space="preserve"> </v>
      </c>
      <c r="K279" s="1" t="str">
        <f>IF($A$57='3. Paste report.csv here'!$A$57, VLOOKUP($D279, '1. Enter experiment details'!$M$5:$P$12, 4, FALSE), " ")</f>
        <v xml:space="preserve"> </v>
      </c>
      <c r="L279" s="1"/>
      <c r="M279" s="1"/>
      <c r="N279" s="1"/>
    </row>
    <row r="280" spans="2:14" x14ac:dyDescent="0.25">
      <c r="B280"/>
      <c r="G280" s="1"/>
      <c r="H280" s="9"/>
      <c r="I280" s="1" t="str">
        <f>IF($A$57='3. Paste report.csv here'!$A$57, VLOOKUP($D280, '1. Enter experiment details'!$M$5:$P$12, 2, FALSE), " ")</f>
        <v xml:space="preserve"> </v>
      </c>
      <c r="J280" s="1" t="str">
        <f>IF($A$57='3. Paste report.csv here'!$A$57, VLOOKUP($D280, '1. Enter experiment details'!$M$5:$P$12, 3, FALSE), " ")</f>
        <v xml:space="preserve"> </v>
      </c>
      <c r="K280" s="1" t="str">
        <f>IF($A$57='3. Paste report.csv here'!$A$57, VLOOKUP($D280, '1. Enter experiment details'!$M$5:$P$12, 4, FALSE), " ")</f>
        <v xml:space="preserve"> </v>
      </c>
      <c r="L280" s="1"/>
      <c r="M280" s="1"/>
      <c r="N280" s="1"/>
    </row>
    <row r="281" spans="2:14" x14ac:dyDescent="0.25">
      <c r="B281"/>
      <c r="G281" s="1"/>
      <c r="H281" s="9"/>
      <c r="I281" s="1" t="str">
        <f>IF($A$57='3. Paste report.csv here'!$A$57, VLOOKUP($D281, '1. Enter experiment details'!$M$5:$P$12, 2, FALSE), " ")</f>
        <v xml:space="preserve"> </v>
      </c>
      <c r="J281" s="1" t="str">
        <f>IF($A$57='3. Paste report.csv here'!$A$57, VLOOKUP($D281, '1. Enter experiment details'!$M$5:$P$12, 3, FALSE), " ")</f>
        <v xml:space="preserve"> </v>
      </c>
      <c r="K281" s="1" t="str">
        <f>IF($A$57='3. Paste report.csv here'!$A$57, VLOOKUP($D281, '1. Enter experiment details'!$M$5:$P$12, 4, FALSE), " ")</f>
        <v xml:space="preserve"> </v>
      </c>
      <c r="L281" s="1"/>
      <c r="M281" s="1"/>
      <c r="N281" s="1"/>
    </row>
    <row r="282" spans="2:14" x14ac:dyDescent="0.25">
      <c r="B282"/>
      <c r="G282" s="1"/>
      <c r="H282" s="9"/>
      <c r="I282" s="1" t="str">
        <f>IF($A$57='3. Paste report.csv here'!$A$57, VLOOKUP($D282, '1. Enter experiment details'!$M$5:$P$12, 2, FALSE), " ")</f>
        <v xml:space="preserve"> </v>
      </c>
      <c r="J282" s="1" t="str">
        <f>IF($A$57='3. Paste report.csv here'!$A$57, VLOOKUP($D282, '1. Enter experiment details'!$M$5:$P$12, 3, FALSE), " ")</f>
        <v xml:space="preserve"> </v>
      </c>
      <c r="K282" s="1" t="str">
        <f>IF($A$57='3. Paste report.csv here'!$A$57, VLOOKUP($D282, '1. Enter experiment details'!$M$5:$P$12, 4, FALSE), " ")</f>
        <v xml:space="preserve"> </v>
      </c>
      <c r="L282" s="1"/>
      <c r="M282" s="1"/>
      <c r="N282" s="1"/>
    </row>
    <row r="283" spans="2:14" x14ac:dyDescent="0.25">
      <c r="B283"/>
      <c r="G283" s="1"/>
      <c r="H283" s="9"/>
      <c r="I283" s="1" t="str">
        <f>IF($A$57='3. Paste report.csv here'!$A$57, VLOOKUP($D283, '1. Enter experiment details'!$M$5:$P$12, 2, FALSE), " ")</f>
        <v xml:space="preserve"> </v>
      </c>
      <c r="J283" s="1" t="str">
        <f>IF($A$57='3. Paste report.csv here'!$A$57, VLOOKUP($D283, '1. Enter experiment details'!$M$5:$P$12, 3, FALSE), " ")</f>
        <v xml:space="preserve"> </v>
      </c>
      <c r="K283" s="1" t="str">
        <f>IF($A$57='3. Paste report.csv here'!$A$57, VLOOKUP($D283, '1. Enter experiment details'!$M$5:$P$12, 4, FALSE), " ")</f>
        <v xml:space="preserve"> </v>
      </c>
      <c r="L283" s="1"/>
      <c r="M283" s="1"/>
      <c r="N283" s="1"/>
    </row>
  </sheetData>
  <sheetProtection algorithmName="SHA-512" hashValue="kZNL9h/S+ZOakrSj8iDKG5ZNQPeRZQJAH72c+JdiOthhFBlDuxrmLYa+NlY0KmPMDB5n/bsL8rzf5tZgYU8FTA==" saltValue="xzjQVzTCFGYCFVmMeHYXiA==" spinCount="100000" sheet="1" formatCells="0" formatColumns="0" formatRows="0" insertColumns="0" insertRows="0" insertHyperlinks="0" deleteColumns="0" deleteRows="0" sort="0" autoFilter="0" pivotTables="0"/>
  <conditionalFormatting sqref="O59:O88">
    <cfRule type="containsText" dxfId="0" priority="1" operator="containsText" text="WARNING">
      <formula>NOT(ISERROR(SEARCH("WARNING",O59)))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F1BB7-3CB7-47F0-8E14-BE79ABD87834}">
  <dimension ref="A1:K145"/>
  <sheetViews>
    <sheetView topLeftCell="A34" zoomScale="62" zoomScaleNormal="100" workbookViewId="0">
      <selection activeCell="J50" sqref="J50"/>
    </sheetView>
  </sheetViews>
  <sheetFormatPr defaultColWidth="8.875" defaultRowHeight="15.75" x14ac:dyDescent="0.25"/>
  <cols>
    <col min="1" max="1" width="8" customWidth="1"/>
    <col min="2" max="2" width="18.375" style="4" customWidth="1"/>
    <col min="3" max="3" width="22.125" customWidth="1"/>
    <col min="4" max="4" width="9.875" bestFit="1" customWidth="1"/>
    <col min="5" max="5" width="20.125" bestFit="1" customWidth="1"/>
    <col min="6" max="6" width="17.375" bestFit="1" customWidth="1"/>
    <col min="7" max="7" width="14.125" bestFit="1" customWidth="1"/>
    <col min="8" max="8" width="24.375" bestFit="1" customWidth="1"/>
    <col min="9" max="10" width="21.375" bestFit="1" customWidth="1"/>
    <col min="11" max="11" width="20.25" customWidth="1"/>
  </cols>
  <sheetData>
    <row r="1" spans="1:10" ht="23.25" x14ac:dyDescent="0.35">
      <c r="A1" s="8" t="s">
        <v>173</v>
      </c>
      <c r="B1" s="8"/>
    </row>
    <row r="2" spans="1:10" x14ac:dyDescent="0.25">
      <c r="B2" s="1"/>
    </row>
    <row r="3" spans="1:10" x14ac:dyDescent="0.25">
      <c r="C3" s="7" t="s">
        <v>25</v>
      </c>
      <c r="D3" s="7" t="s">
        <v>27</v>
      </c>
      <c r="E3" s="7" t="s">
        <v>29</v>
      </c>
      <c r="F3" s="7" t="s">
        <v>31</v>
      </c>
      <c r="G3" s="7" t="s">
        <v>33</v>
      </c>
      <c r="H3" s="7" t="s">
        <v>35</v>
      </c>
      <c r="I3" s="7" t="s">
        <v>37</v>
      </c>
      <c r="J3" s="7" t="s">
        <v>39</v>
      </c>
    </row>
    <row r="4" spans="1:10" s="5" customFormat="1" x14ac:dyDescent="0.25">
      <c r="B4" s="6"/>
      <c r="C4" s="5" t="str">
        <f>'1. Enter experiment details'!Q5</f>
        <v xml:space="preserve">Core +  + </v>
      </c>
      <c r="D4" s="5" t="str">
        <f>'1. Enter experiment details'!Q6</f>
        <v xml:space="preserve">Core +  + </v>
      </c>
      <c r="E4" s="5" t="str">
        <f>'1. Enter experiment details'!Q7</f>
        <v xml:space="preserve">Core +  + </v>
      </c>
      <c r="F4" s="5" t="str">
        <f>'1. Enter experiment details'!Q8</f>
        <v xml:space="preserve">Core +  + </v>
      </c>
      <c r="G4" s="5" t="str">
        <f>'1. Enter experiment details'!Q9</f>
        <v xml:space="preserve">Core +  + </v>
      </c>
      <c r="H4" s="5" t="str">
        <f>'1. Enter experiment details'!Q10</f>
        <v xml:space="preserve">Core +  + </v>
      </c>
      <c r="I4" s="5" t="str">
        <f>'1. Enter experiment details'!Q11</f>
        <v xml:space="preserve">Core +  + </v>
      </c>
      <c r="J4" s="5" t="str">
        <f>'1. Enter experiment details'!Q12</f>
        <v xml:space="preserve">Core +  + </v>
      </c>
    </row>
    <row r="5" spans="1:10" x14ac:dyDescent="0.25">
      <c r="A5" s="12" t="s">
        <v>24</v>
      </c>
      <c r="B5" s="4" t="str">
        <f>'1. Enter experiment details'!J5</f>
        <v>_A1</v>
      </c>
      <c r="C5" s="9" t="e" cm="1">
        <f t="array" ref="C5">INDEX('4. Output'!$H$156:$H$243, MATCH(1, ('4. Output'!$C$156:$C$243=$A5) * ('4. Output'!$D$156:$D$243=C$3), 0))</f>
        <v>#N/A</v>
      </c>
      <c r="D5" s="9" t="e" cm="1">
        <f t="array" ref="D5">INDEX('4. Output'!$H$156:$H$243, MATCH(1, ('4. Output'!$C$156:$C$243=$A5) * ('4. Output'!$D$156:$D$243=D$3), 0))</f>
        <v>#N/A</v>
      </c>
      <c r="E5" s="9" t="e" cm="1">
        <f t="array" ref="E5">INDEX('4. Output'!$H$156:$H$243, MATCH(1, ('4. Output'!$C$156:$C$243=$A5) * ('4. Output'!$D$156:$D$243=E$3), 0))</f>
        <v>#N/A</v>
      </c>
      <c r="F5" s="9" t="e" cm="1">
        <f t="array" ref="F5">INDEX('4. Output'!$H$156:$H$243, MATCH(1, ('4. Output'!$C$156:$C$243=$A5) * ('4. Output'!$D$156:$D$243=F$3), 0))</f>
        <v>#N/A</v>
      </c>
      <c r="G5" s="9" t="e" cm="1">
        <f t="array" ref="G5">INDEX('4. Output'!$H$156:$H$243, MATCH(1, ('4. Output'!$C$156:$C$243=$A5) * ('4. Output'!$D$156:$D$243=G$3), 0))</f>
        <v>#N/A</v>
      </c>
      <c r="H5" s="9" t="e" cm="1">
        <f t="array" ref="H5">INDEX('4. Output'!$H$156:$H$243, MATCH(1, ('4. Output'!$C$156:$C$243=$A5) * ('4. Output'!$D$156:$D$243=H$3), 0))</f>
        <v>#N/A</v>
      </c>
      <c r="I5" s="9" t="e" cm="1">
        <f t="array" ref="I5">INDEX('4. Output'!$H$156:$H$243, MATCH(1, ('4. Output'!$C$156:$C$243=$A5) * ('4. Output'!$D$156:$D$243=I$3), 0))</f>
        <v>#N/A</v>
      </c>
      <c r="J5" s="9" t="e" cm="1">
        <f t="array" ref="J5">INDEX('4. Output'!$H$156:$H$243, MATCH(1, ('4. Output'!$C$156:$C$243=$A5) * ('4. Output'!$D$156:$D$243=J$3), 0))</f>
        <v>#N/A</v>
      </c>
    </row>
    <row r="6" spans="1:10" x14ac:dyDescent="0.25">
      <c r="A6" s="12" t="s">
        <v>26</v>
      </c>
      <c r="B6" s="4" t="str">
        <f>'1. Enter experiment details'!J6</f>
        <v>_A2</v>
      </c>
      <c r="C6" s="9" t="e" cm="1">
        <f t="array" ref="C6">INDEX('4. Output'!$H$156:$H$243, MATCH(1, ('4. Output'!$C$156:$C$243=$A6) * ('4. Output'!$D$156:$D$243=C$3), 0))</f>
        <v>#N/A</v>
      </c>
      <c r="D6" s="9" t="e" cm="1">
        <f t="array" ref="D6">INDEX('4. Output'!$H$156:$H$243, MATCH(1, ('4. Output'!$C$156:$C$243=$A6) * ('4. Output'!$D$156:$D$243=D$3), 0))</f>
        <v>#N/A</v>
      </c>
      <c r="E6" s="9" t="e" cm="1">
        <f t="array" ref="E6">INDEX('4. Output'!$H$156:$H$243, MATCH(1, ('4. Output'!$C$156:$C$243=$A6) * ('4. Output'!$D$156:$D$243=E$3), 0))</f>
        <v>#N/A</v>
      </c>
      <c r="F6" s="9" t="e" cm="1">
        <f t="array" ref="F6">INDEX('4. Output'!$H$156:$H$243, MATCH(1, ('4. Output'!$C$156:$C$243=$A6) * ('4. Output'!$D$156:$D$243=F$3), 0))</f>
        <v>#N/A</v>
      </c>
      <c r="G6" s="9" t="e" cm="1">
        <f t="array" ref="G6">INDEX('4. Output'!$H$156:$H$243, MATCH(1, ('4. Output'!$C$156:$C$243=$A6) * ('4. Output'!$D$156:$D$243=G$3), 0))</f>
        <v>#N/A</v>
      </c>
      <c r="H6" s="9" t="e" cm="1">
        <f t="array" ref="H6">INDEX('4. Output'!$H$156:$H$243, MATCH(1, ('4. Output'!$C$156:$C$243=$A6) * ('4. Output'!$D$156:$D$243=H$3), 0))</f>
        <v>#N/A</v>
      </c>
      <c r="I6" s="9" t="e" cm="1">
        <f t="array" ref="I6">INDEX('4. Output'!$H$156:$H$243, MATCH(1, ('4. Output'!$C$156:$C$243=$A6) * ('4. Output'!$D$156:$D$243=I$3), 0))</f>
        <v>#N/A</v>
      </c>
      <c r="J6" s="9" t="e" cm="1">
        <f t="array" ref="J6">INDEX('4. Output'!$H$156:$H$243, MATCH(1, ('4. Output'!$C$156:$C$243=$A6) * ('4. Output'!$D$156:$D$243=J$3), 0))</f>
        <v>#N/A</v>
      </c>
    </row>
    <row r="7" spans="1:10" x14ac:dyDescent="0.25">
      <c r="A7" s="12" t="s">
        <v>28</v>
      </c>
      <c r="B7" s="4" t="str">
        <f>'1. Enter experiment details'!J7</f>
        <v>_A3</v>
      </c>
      <c r="C7" s="9" t="e" cm="1">
        <f t="array" ref="C7">INDEX('4. Output'!$H$156:$H$243, MATCH(1, ('4. Output'!$C$156:$C$243=$A7) * ('4. Output'!$D$156:$D$243=C$3), 0))</f>
        <v>#N/A</v>
      </c>
      <c r="D7" s="9" t="e" cm="1">
        <f t="array" ref="D7">INDEX('4. Output'!$H$156:$H$243, MATCH(1, ('4. Output'!$C$156:$C$243=$A7) * ('4. Output'!$D$156:$D$243=D$3), 0))</f>
        <v>#N/A</v>
      </c>
      <c r="E7" s="9" t="e" cm="1">
        <f t="array" ref="E7">INDEX('4. Output'!$H$156:$H$243, MATCH(1, ('4. Output'!$C$156:$C$243=$A7) * ('4. Output'!$D$156:$D$243=E$3), 0))</f>
        <v>#N/A</v>
      </c>
      <c r="F7" s="9" t="e" cm="1">
        <f t="array" ref="F7">INDEX('4. Output'!$H$156:$H$243, MATCH(1, ('4. Output'!$C$156:$C$243=$A7) * ('4. Output'!$D$156:$D$243=F$3), 0))</f>
        <v>#N/A</v>
      </c>
      <c r="G7" s="9" t="e" cm="1">
        <f t="array" ref="G7">INDEX('4. Output'!$H$156:$H$243, MATCH(1, ('4. Output'!$C$156:$C$243=$A7) * ('4. Output'!$D$156:$D$243=G$3), 0))</f>
        <v>#N/A</v>
      </c>
      <c r="H7" s="9" t="e" cm="1">
        <f t="array" ref="H7">INDEX('4. Output'!$H$156:$H$243, MATCH(1, ('4. Output'!$C$156:$C$243=$A7) * ('4. Output'!$D$156:$D$243=H$3), 0))</f>
        <v>#N/A</v>
      </c>
      <c r="I7" s="9" t="e" cm="1">
        <f t="array" ref="I7">INDEX('4. Output'!$H$156:$H$243, MATCH(1, ('4. Output'!$C$156:$C$243=$A7) * ('4. Output'!$D$156:$D$243=I$3), 0))</f>
        <v>#N/A</v>
      </c>
      <c r="J7" s="9" t="e" cm="1">
        <f t="array" ref="J7">INDEX('4. Output'!$H$156:$H$243, MATCH(1, ('4. Output'!$C$156:$C$243=$A7) * ('4. Output'!$D$156:$D$243=J$3), 0))</f>
        <v>#N/A</v>
      </c>
    </row>
    <row r="8" spans="1:10" x14ac:dyDescent="0.25">
      <c r="A8" s="12" t="s">
        <v>30</v>
      </c>
      <c r="B8" s="4" t="str">
        <f>'1. Enter experiment details'!J8</f>
        <v>_A4</v>
      </c>
      <c r="C8" s="9" t="e" cm="1">
        <f t="array" ref="C8">INDEX('4. Output'!$H$156:$H$243, MATCH(1, ('4. Output'!$C$156:$C$243=$A8) * ('4. Output'!$D$156:$D$243=C$3), 0))</f>
        <v>#N/A</v>
      </c>
      <c r="D8" s="9" t="e" cm="1">
        <f t="array" ref="D8">INDEX('4. Output'!$H$156:$H$243, MATCH(1, ('4. Output'!$C$156:$C$243=$A8) * ('4. Output'!$D$156:$D$243=D$3), 0))</f>
        <v>#N/A</v>
      </c>
      <c r="E8" s="9" t="e" cm="1">
        <f t="array" ref="E8">INDEX('4. Output'!$H$156:$H$243, MATCH(1, ('4. Output'!$C$156:$C$243=$A8) * ('4. Output'!$D$156:$D$243=E$3), 0))</f>
        <v>#N/A</v>
      </c>
      <c r="F8" s="9" t="e" cm="1">
        <f t="array" ref="F8">INDEX('4. Output'!$H$156:$H$243, MATCH(1, ('4. Output'!$C$156:$C$243=$A8) * ('4. Output'!$D$156:$D$243=F$3), 0))</f>
        <v>#N/A</v>
      </c>
      <c r="G8" s="9" t="e" cm="1">
        <f t="array" ref="G8">INDEX('4. Output'!$H$156:$H$243, MATCH(1, ('4. Output'!$C$156:$C$243=$A8) * ('4. Output'!$D$156:$D$243=G$3), 0))</f>
        <v>#N/A</v>
      </c>
      <c r="H8" s="9" t="e" cm="1">
        <f t="array" ref="H8">INDEX('4. Output'!$H$156:$H$243, MATCH(1, ('4. Output'!$C$156:$C$243=$A8) * ('4. Output'!$D$156:$D$243=H$3), 0))</f>
        <v>#N/A</v>
      </c>
      <c r="I8" s="9" t="e" cm="1">
        <f t="array" ref="I8">INDEX('4. Output'!$H$156:$H$243, MATCH(1, ('4. Output'!$C$156:$C$243=$A8) * ('4. Output'!$D$156:$D$243=I$3), 0))</f>
        <v>#N/A</v>
      </c>
      <c r="J8" s="9" t="e" cm="1">
        <f t="array" ref="J8">INDEX('4. Output'!$H$156:$H$243, MATCH(1, ('4. Output'!$C$156:$C$243=$A8) * ('4. Output'!$D$156:$D$243=J$3), 0))</f>
        <v>#N/A</v>
      </c>
    </row>
    <row r="9" spans="1:10" x14ac:dyDescent="0.25">
      <c r="A9" s="12" t="s">
        <v>32</v>
      </c>
      <c r="B9" s="4" t="str">
        <f>'1. Enter experiment details'!J9</f>
        <v>_A5</v>
      </c>
      <c r="C9" s="9" t="e" cm="1">
        <f t="array" ref="C9">INDEX('4. Output'!$H$156:$H$243, MATCH(1, ('4. Output'!$C$156:$C$243=$A9) * ('4. Output'!$D$156:$D$243=C$3), 0))</f>
        <v>#N/A</v>
      </c>
      <c r="D9" s="9" t="e" cm="1">
        <f t="array" ref="D9">INDEX('4. Output'!$H$156:$H$243, MATCH(1, ('4. Output'!$C$156:$C$243=$A9) * ('4. Output'!$D$156:$D$243=D$3), 0))</f>
        <v>#N/A</v>
      </c>
      <c r="E9" s="9" t="e" cm="1">
        <f t="array" ref="E9">INDEX('4. Output'!$H$156:$H$243, MATCH(1, ('4. Output'!$C$156:$C$243=$A9) * ('4. Output'!$D$156:$D$243=E$3), 0))</f>
        <v>#N/A</v>
      </c>
      <c r="F9" s="9" t="e" cm="1">
        <f t="array" ref="F9">INDEX('4. Output'!$H$156:$H$243, MATCH(1, ('4. Output'!$C$156:$C$243=$A9) * ('4. Output'!$D$156:$D$243=F$3), 0))</f>
        <v>#N/A</v>
      </c>
      <c r="G9" s="9" t="e" cm="1">
        <f t="array" ref="G9">INDEX('4. Output'!$H$156:$H$243, MATCH(1, ('4. Output'!$C$156:$C$243=$A9) * ('4. Output'!$D$156:$D$243=G$3), 0))</f>
        <v>#N/A</v>
      </c>
      <c r="H9" s="9" t="e" cm="1">
        <f t="array" ref="H9">INDEX('4. Output'!$H$156:$H$243, MATCH(1, ('4. Output'!$C$156:$C$243=$A9) * ('4. Output'!$D$156:$D$243=H$3), 0))</f>
        <v>#N/A</v>
      </c>
      <c r="I9" s="9" t="e" cm="1">
        <f t="array" ref="I9">INDEX('4. Output'!$H$156:$H$243, MATCH(1, ('4. Output'!$C$156:$C$243=$A9) * ('4. Output'!$D$156:$D$243=I$3), 0))</f>
        <v>#N/A</v>
      </c>
      <c r="J9" s="9" t="e" cm="1">
        <f t="array" ref="J9">INDEX('4. Output'!$H$156:$H$243, MATCH(1, ('4. Output'!$C$156:$C$243=$A9) * ('4. Output'!$D$156:$D$243=J$3), 0))</f>
        <v>#N/A</v>
      </c>
    </row>
    <row r="10" spans="1:10" x14ac:dyDescent="0.25">
      <c r="A10" s="12" t="s">
        <v>34</v>
      </c>
      <c r="B10" s="4" t="str">
        <f>'1. Enter experiment details'!J10</f>
        <v>_A6</v>
      </c>
      <c r="C10" s="9" t="e" cm="1">
        <f t="array" ref="C10">INDEX('4. Output'!$H$156:$H$243, MATCH(1, ('4. Output'!$C$156:$C$243=$A10) * ('4. Output'!$D$156:$D$243=C$3), 0))</f>
        <v>#N/A</v>
      </c>
      <c r="D10" s="9" t="e" cm="1">
        <f t="array" ref="D10">INDEX('4. Output'!$H$156:$H$243, MATCH(1, ('4. Output'!$C$156:$C$243=$A10) * ('4. Output'!$D$156:$D$243=D$3), 0))</f>
        <v>#N/A</v>
      </c>
      <c r="E10" s="9" t="e" cm="1">
        <f t="array" ref="E10">INDEX('4. Output'!$H$156:$H$243, MATCH(1, ('4. Output'!$C$156:$C$243=$A10) * ('4. Output'!$D$156:$D$243=E$3), 0))</f>
        <v>#N/A</v>
      </c>
      <c r="F10" s="9" t="e" cm="1">
        <f t="array" ref="F10">INDEX('4. Output'!$H$156:$H$243, MATCH(1, ('4. Output'!$C$156:$C$243=$A10) * ('4. Output'!$D$156:$D$243=F$3), 0))</f>
        <v>#N/A</v>
      </c>
      <c r="G10" s="9" t="e" cm="1">
        <f t="array" ref="G10">INDEX('4. Output'!$H$156:$H$243, MATCH(1, ('4. Output'!$C$156:$C$243=$A10) * ('4. Output'!$D$156:$D$243=G$3), 0))</f>
        <v>#N/A</v>
      </c>
      <c r="H10" s="9" t="e" cm="1">
        <f t="array" ref="H10">INDEX('4. Output'!$H$156:$H$243, MATCH(1, ('4. Output'!$C$156:$C$243=$A10) * ('4. Output'!$D$156:$D$243=H$3), 0))</f>
        <v>#N/A</v>
      </c>
      <c r="I10" s="9" t="e" cm="1">
        <f t="array" ref="I10">INDEX('4. Output'!$H$156:$H$243, MATCH(1, ('4. Output'!$C$156:$C$243=$A10) * ('4. Output'!$D$156:$D$243=I$3), 0))</f>
        <v>#N/A</v>
      </c>
      <c r="J10" s="9" t="e" cm="1">
        <f t="array" ref="J10">INDEX('4. Output'!$H$156:$H$243, MATCH(1, ('4. Output'!$C$156:$C$243=$A10) * ('4. Output'!$D$156:$D$243=J$3), 0))</f>
        <v>#N/A</v>
      </c>
    </row>
    <row r="11" spans="1:10" x14ac:dyDescent="0.25">
      <c r="A11" s="12" t="s">
        <v>40</v>
      </c>
      <c r="B11" s="4" t="str">
        <f>'1. Enter experiment details'!J11</f>
        <v>_B1</v>
      </c>
      <c r="C11" s="9" t="e" cm="1">
        <f t="array" ref="C11">INDEX('4. Output'!$H$156:$H$243, MATCH(1, ('4. Output'!$C$156:$C$243=$A11) * ('4. Output'!$D$156:$D$243=C$3), 0))</f>
        <v>#N/A</v>
      </c>
      <c r="D11" s="9" t="e" cm="1">
        <f t="array" ref="D11">INDEX('4. Output'!$H$156:$H$243, MATCH(1, ('4. Output'!$C$156:$C$243=$A11) * ('4. Output'!$D$156:$D$243=D$3), 0))</f>
        <v>#N/A</v>
      </c>
      <c r="E11" s="9" t="e" cm="1">
        <f t="array" ref="E11">INDEX('4. Output'!$H$156:$H$243, MATCH(1, ('4. Output'!$C$156:$C$243=$A11) * ('4. Output'!$D$156:$D$243=E$3), 0))</f>
        <v>#N/A</v>
      </c>
      <c r="F11" s="9" t="e" cm="1">
        <f t="array" ref="F11">INDEX('4. Output'!$H$156:$H$243, MATCH(1, ('4. Output'!$C$156:$C$243=$A11) * ('4. Output'!$D$156:$D$243=F$3), 0))</f>
        <v>#N/A</v>
      </c>
      <c r="G11" s="9" t="e" cm="1">
        <f t="array" ref="G11">INDEX('4. Output'!$H$156:$H$243, MATCH(1, ('4. Output'!$C$156:$C$243=$A11) * ('4. Output'!$D$156:$D$243=G$3), 0))</f>
        <v>#N/A</v>
      </c>
      <c r="H11" s="9" t="e" cm="1">
        <f t="array" ref="H11">INDEX('4. Output'!$H$156:$H$243, MATCH(1, ('4. Output'!$C$156:$C$243=$A11) * ('4. Output'!$D$156:$D$243=H$3), 0))</f>
        <v>#N/A</v>
      </c>
      <c r="I11" s="9" t="e" cm="1">
        <f t="array" ref="I11">INDEX('4. Output'!$H$156:$H$243, MATCH(1, ('4. Output'!$C$156:$C$243=$A11) * ('4. Output'!$D$156:$D$243=I$3), 0))</f>
        <v>#N/A</v>
      </c>
      <c r="J11" s="9" t="e" cm="1">
        <f t="array" ref="J11">INDEX('4. Output'!$H$156:$H$243, MATCH(1, ('4. Output'!$C$156:$C$243=$A11) * ('4. Output'!$D$156:$D$243=J$3), 0))</f>
        <v>#N/A</v>
      </c>
    </row>
    <row r="12" spans="1:10" x14ac:dyDescent="0.25">
      <c r="A12" s="12" t="s">
        <v>41</v>
      </c>
      <c r="B12" s="4" t="str">
        <f>'1. Enter experiment details'!J12</f>
        <v>_B2</v>
      </c>
      <c r="C12" s="9" t="e" cm="1">
        <f t="array" ref="C12">INDEX('4. Output'!$H$156:$H$243, MATCH(1, ('4. Output'!$C$156:$C$243=$A12) * ('4. Output'!$D$156:$D$243=C$3), 0))</f>
        <v>#N/A</v>
      </c>
      <c r="D12" s="9" t="e" cm="1">
        <f t="array" ref="D12">INDEX('4. Output'!$H$156:$H$243, MATCH(1, ('4. Output'!$C$156:$C$243=$A12) * ('4. Output'!$D$156:$D$243=D$3), 0))</f>
        <v>#N/A</v>
      </c>
      <c r="E12" s="9" t="e" cm="1">
        <f t="array" ref="E12">INDEX('4. Output'!$H$156:$H$243, MATCH(1, ('4. Output'!$C$156:$C$243=$A12) * ('4. Output'!$D$156:$D$243=E$3), 0))</f>
        <v>#N/A</v>
      </c>
      <c r="F12" s="9" t="e" cm="1">
        <f t="array" ref="F12">INDEX('4. Output'!$H$156:$H$243, MATCH(1, ('4. Output'!$C$156:$C$243=$A12) * ('4. Output'!$D$156:$D$243=F$3), 0))</f>
        <v>#N/A</v>
      </c>
      <c r="G12" s="9" t="e" cm="1">
        <f t="array" ref="G12">INDEX('4. Output'!$H$156:$H$243, MATCH(1, ('4. Output'!$C$156:$C$243=$A12) * ('4. Output'!$D$156:$D$243=G$3), 0))</f>
        <v>#N/A</v>
      </c>
      <c r="H12" s="9" t="e" cm="1">
        <f t="array" ref="H12">INDEX('4. Output'!$H$156:$H$243, MATCH(1, ('4. Output'!$C$156:$C$243=$A12) * ('4. Output'!$D$156:$D$243=H$3), 0))</f>
        <v>#N/A</v>
      </c>
      <c r="I12" s="9" t="e" cm="1">
        <f t="array" ref="I12">INDEX('4. Output'!$H$156:$H$243, MATCH(1, ('4. Output'!$C$156:$C$243=$A12) * ('4. Output'!$D$156:$D$243=I$3), 0))</f>
        <v>#N/A</v>
      </c>
      <c r="J12" s="9" t="e" cm="1">
        <f t="array" ref="J12">INDEX('4. Output'!$H$156:$H$243, MATCH(1, ('4. Output'!$C$156:$C$243=$A12) * ('4. Output'!$D$156:$D$243=J$3), 0))</f>
        <v>#N/A</v>
      </c>
    </row>
    <row r="13" spans="1:10" x14ac:dyDescent="0.25">
      <c r="A13" s="12" t="s">
        <v>42</v>
      </c>
      <c r="B13" s="4" t="str">
        <f>'1. Enter experiment details'!J13</f>
        <v>_B3</v>
      </c>
      <c r="C13" s="9" t="e" cm="1">
        <f t="array" ref="C13">INDEX('4. Output'!$H$156:$H$243, MATCH(1, ('4. Output'!$C$156:$C$243=$A13) * ('4. Output'!$D$156:$D$243=C$3), 0))</f>
        <v>#N/A</v>
      </c>
      <c r="D13" s="9" t="e" cm="1">
        <f t="array" ref="D13">INDEX('4. Output'!$H$156:$H$243, MATCH(1, ('4. Output'!$C$156:$C$243=$A13) * ('4. Output'!$D$156:$D$243=D$3), 0))</f>
        <v>#N/A</v>
      </c>
      <c r="E13" s="9" t="e" cm="1">
        <f t="array" ref="E13">INDEX('4. Output'!$H$156:$H$243, MATCH(1, ('4. Output'!$C$156:$C$243=$A13) * ('4. Output'!$D$156:$D$243=E$3), 0))</f>
        <v>#N/A</v>
      </c>
      <c r="F13" s="9" t="e" cm="1">
        <f t="array" ref="F13">INDEX('4. Output'!$H$156:$H$243, MATCH(1, ('4. Output'!$C$156:$C$243=$A13) * ('4. Output'!$D$156:$D$243=F$3), 0))</f>
        <v>#N/A</v>
      </c>
      <c r="G13" s="9" t="e" cm="1">
        <f t="array" ref="G13">INDEX('4. Output'!$H$156:$H$243, MATCH(1, ('4. Output'!$C$156:$C$243=$A13) * ('4. Output'!$D$156:$D$243=G$3), 0))</f>
        <v>#N/A</v>
      </c>
      <c r="H13" s="9" t="e" cm="1">
        <f t="array" ref="H13">INDEX('4. Output'!$H$156:$H$243, MATCH(1, ('4. Output'!$C$156:$C$243=$A13) * ('4. Output'!$D$156:$D$243=H$3), 0))</f>
        <v>#N/A</v>
      </c>
      <c r="I13" s="9" t="e" cm="1">
        <f t="array" ref="I13">INDEX('4. Output'!$H$156:$H$243, MATCH(1, ('4. Output'!$C$156:$C$243=$A13) * ('4. Output'!$D$156:$D$243=I$3), 0))</f>
        <v>#N/A</v>
      </c>
      <c r="J13" s="9" t="e" cm="1">
        <f t="array" ref="J13">INDEX('4. Output'!$H$156:$H$243, MATCH(1, ('4. Output'!$C$156:$C$243=$A13) * ('4. Output'!$D$156:$D$243=J$3), 0))</f>
        <v>#N/A</v>
      </c>
    </row>
    <row r="14" spans="1:10" x14ac:dyDescent="0.25">
      <c r="A14" s="12" t="s">
        <v>43</v>
      </c>
      <c r="B14" s="4" t="str">
        <f>'1. Enter experiment details'!J14</f>
        <v>_B4</v>
      </c>
      <c r="C14" s="9" t="e" cm="1">
        <f t="array" ref="C14">INDEX('4. Output'!$H$156:$H$243, MATCH(1, ('4. Output'!$C$156:$C$243=$A14) * ('4. Output'!$D$156:$D$243=C$3), 0))</f>
        <v>#N/A</v>
      </c>
      <c r="D14" s="9" t="e" cm="1">
        <f t="array" ref="D14">INDEX('4. Output'!$H$156:$H$243, MATCH(1, ('4. Output'!$C$156:$C$243=$A14) * ('4. Output'!$D$156:$D$243=D$3), 0))</f>
        <v>#N/A</v>
      </c>
      <c r="E14" s="9" t="e" cm="1">
        <f t="array" ref="E14">INDEX('4. Output'!$H$156:$H$243, MATCH(1, ('4. Output'!$C$156:$C$243=$A14) * ('4. Output'!$D$156:$D$243=E$3), 0))</f>
        <v>#N/A</v>
      </c>
      <c r="F14" s="9" t="e" cm="1">
        <f t="array" ref="F14">INDEX('4. Output'!$H$156:$H$243, MATCH(1, ('4. Output'!$C$156:$C$243=$A14) * ('4. Output'!$D$156:$D$243=F$3), 0))</f>
        <v>#N/A</v>
      </c>
      <c r="G14" s="9" t="e" cm="1">
        <f t="array" ref="G14">INDEX('4. Output'!$H$156:$H$243, MATCH(1, ('4. Output'!$C$156:$C$243=$A14) * ('4. Output'!$D$156:$D$243=G$3), 0))</f>
        <v>#N/A</v>
      </c>
      <c r="H14" s="9" t="e" cm="1">
        <f t="array" ref="H14">INDEX('4. Output'!$H$156:$H$243, MATCH(1, ('4. Output'!$C$156:$C$243=$A14) * ('4. Output'!$D$156:$D$243=H$3), 0))</f>
        <v>#N/A</v>
      </c>
      <c r="I14" s="9" t="e" cm="1">
        <f t="array" ref="I14">INDEX('4. Output'!$H$156:$H$243, MATCH(1, ('4. Output'!$C$156:$C$243=$A14) * ('4. Output'!$D$156:$D$243=I$3), 0))</f>
        <v>#N/A</v>
      </c>
      <c r="J14" s="9" t="e" cm="1">
        <f t="array" ref="J14">INDEX('4. Output'!$H$156:$H$243, MATCH(1, ('4. Output'!$C$156:$C$243=$A14) * ('4. Output'!$D$156:$D$243=J$3), 0))</f>
        <v>#N/A</v>
      </c>
    </row>
    <row r="15" spans="1:10" x14ac:dyDescent="0.25">
      <c r="A15" s="12" t="s">
        <v>44</v>
      </c>
      <c r="B15" s="4" t="str">
        <f>'1. Enter experiment details'!J15</f>
        <v>_B5</v>
      </c>
      <c r="C15" s="9" t="e" cm="1">
        <f t="array" ref="C15">INDEX('4. Output'!$H$156:$H$243, MATCH(1, ('4. Output'!$C$156:$C$243=$A15) * ('4. Output'!$D$156:$D$243=C$3), 0))</f>
        <v>#N/A</v>
      </c>
      <c r="D15" s="9" t="e" cm="1">
        <f t="array" ref="D15">INDEX('4. Output'!$H$156:$H$243, MATCH(1, ('4. Output'!$C$156:$C$243=$A15) * ('4. Output'!$D$156:$D$243=D$3), 0))</f>
        <v>#N/A</v>
      </c>
      <c r="E15" s="9" t="e" cm="1">
        <f t="array" ref="E15">INDEX('4. Output'!$H$156:$H$243, MATCH(1, ('4. Output'!$C$156:$C$243=$A15) * ('4. Output'!$D$156:$D$243=E$3), 0))</f>
        <v>#N/A</v>
      </c>
      <c r="F15" s="9" t="e" cm="1">
        <f t="array" ref="F15">INDEX('4. Output'!$H$156:$H$243, MATCH(1, ('4. Output'!$C$156:$C$243=$A15) * ('4. Output'!$D$156:$D$243=F$3), 0))</f>
        <v>#N/A</v>
      </c>
      <c r="G15" s="9" t="e" cm="1">
        <f t="array" ref="G15">INDEX('4. Output'!$H$156:$H$243, MATCH(1, ('4. Output'!$C$156:$C$243=$A15) * ('4. Output'!$D$156:$D$243=G$3), 0))</f>
        <v>#N/A</v>
      </c>
      <c r="H15" s="9" t="e" cm="1">
        <f t="array" ref="H15">INDEX('4. Output'!$H$156:$H$243, MATCH(1, ('4. Output'!$C$156:$C$243=$A15) * ('4. Output'!$D$156:$D$243=H$3), 0))</f>
        <v>#N/A</v>
      </c>
      <c r="I15" s="9" t="e" cm="1">
        <f t="array" ref="I15">INDEX('4. Output'!$H$156:$H$243, MATCH(1, ('4. Output'!$C$156:$C$243=$A15) * ('4. Output'!$D$156:$D$243=I$3), 0))</f>
        <v>#N/A</v>
      </c>
      <c r="J15" s="9" t="e" cm="1">
        <f t="array" ref="J15">INDEX('4. Output'!$H$156:$H$243, MATCH(1, ('4. Output'!$C$156:$C$243=$A15) * ('4. Output'!$D$156:$D$243=J$3), 0))</f>
        <v>#N/A</v>
      </c>
    </row>
    <row r="16" spans="1:10" x14ac:dyDescent="0.25">
      <c r="C16" s="9"/>
      <c r="D16" s="9"/>
      <c r="E16" s="9"/>
      <c r="F16" s="9"/>
      <c r="G16" s="9"/>
      <c r="H16" s="9"/>
      <c r="I16" s="9"/>
      <c r="J16" s="9"/>
    </row>
    <row r="17" spans="1:11" x14ac:dyDescent="0.25">
      <c r="C17" s="9"/>
      <c r="D17" s="9"/>
      <c r="E17" s="9"/>
      <c r="F17" s="9"/>
      <c r="G17" s="9"/>
      <c r="H17" s="9"/>
      <c r="I17" s="9"/>
      <c r="J17" s="9"/>
    </row>
    <row r="18" spans="1:11" x14ac:dyDescent="0.25">
      <c r="C18" s="9"/>
      <c r="D18" s="9"/>
      <c r="E18" s="9"/>
      <c r="F18" s="9"/>
      <c r="G18" s="9"/>
      <c r="H18" s="9"/>
      <c r="I18" s="9"/>
      <c r="J18" s="9"/>
    </row>
    <row r="19" spans="1:11" x14ac:dyDescent="0.25">
      <c r="C19" s="9"/>
      <c r="D19" s="9"/>
      <c r="E19" s="9"/>
      <c r="F19" s="9"/>
      <c r="G19" s="9"/>
      <c r="H19" s="9"/>
      <c r="I19" s="9"/>
      <c r="J19" s="9"/>
    </row>
    <row r="20" spans="1:11" x14ac:dyDescent="0.25">
      <c r="C20" s="9"/>
      <c r="D20" s="9"/>
      <c r="E20" s="9"/>
      <c r="F20" s="9"/>
      <c r="G20" s="9"/>
      <c r="H20" s="9"/>
      <c r="I20" s="9"/>
      <c r="J20" s="9"/>
    </row>
    <row r="21" spans="1:11" x14ac:dyDescent="0.25">
      <c r="C21" s="9"/>
      <c r="D21" s="9"/>
      <c r="E21" s="9"/>
      <c r="F21" s="9"/>
      <c r="G21" s="9"/>
      <c r="H21" s="9"/>
      <c r="I21" s="9"/>
      <c r="J21" s="9"/>
    </row>
    <row r="22" spans="1:11" x14ac:dyDescent="0.25">
      <c r="C22" s="9"/>
      <c r="D22" s="9"/>
      <c r="E22" s="9"/>
      <c r="F22" s="9"/>
      <c r="G22" s="9"/>
      <c r="H22" s="9"/>
      <c r="I22" s="9"/>
      <c r="J22" s="9"/>
    </row>
    <row r="23" spans="1:11" x14ac:dyDescent="0.25">
      <c r="C23" s="9"/>
      <c r="D23" s="9"/>
      <c r="E23" s="9"/>
      <c r="F23" s="9"/>
      <c r="G23" s="9"/>
      <c r="H23" s="9"/>
      <c r="I23" s="9"/>
      <c r="J23" s="9"/>
    </row>
    <row r="24" spans="1:11" ht="23.25" x14ac:dyDescent="0.35">
      <c r="A24" s="8" t="s">
        <v>258</v>
      </c>
      <c r="B24" s="8"/>
    </row>
    <row r="25" spans="1:11" x14ac:dyDescent="0.25">
      <c r="B25" s="1"/>
    </row>
    <row r="26" spans="1:11" x14ac:dyDescent="0.25">
      <c r="C26" s="7" t="s">
        <v>25</v>
      </c>
      <c r="D26" s="7" t="s">
        <v>27</v>
      </c>
      <c r="E26" s="7" t="s">
        <v>29</v>
      </c>
      <c r="F26" s="7" t="s">
        <v>31</v>
      </c>
      <c r="G26" s="7" t="s">
        <v>33</v>
      </c>
      <c r="H26" s="7" t="s">
        <v>35</v>
      </c>
      <c r="I26" s="7" t="s">
        <v>37</v>
      </c>
      <c r="J26" s="7" t="s">
        <v>39</v>
      </c>
    </row>
    <row r="27" spans="1:11" x14ac:dyDescent="0.25">
      <c r="A27" s="5"/>
      <c r="B27" s="6"/>
      <c r="C27" s="5" t="str">
        <f>'1. Enter experiment details'!Q5</f>
        <v xml:space="preserve">Core +  + </v>
      </c>
      <c r="D27" s="5" t="str">
        <f>'1. Enter experiment details'!Q6</f>
        <v xml:space="preserve">Core +  + </v>
      </c>
      <c r="E27" s="5" t="str">
        <f>'1. Enter experiment details'!Q7</f>
        <v xml:space="preserve">Core +  + </v>
      </c>
      <c r="F27" s="5" t="str">
        <f>'1. Enter experiment details'!Q8</f>
        <v xml:space="preserve">Core +  + </v>
      </c>
      <c r="G27" s="5" t="str">
        <f>'1. Enter experiment details'!Q9</f>
        <v xml:space="preserve">Core +  + </v>
      </c>
      <c r="H27" s="5" t="str">
        <f>'1. Enter experiment details'!Q10</f>
        <v xml:space="preserve">Core +  + </v>
      </c>
      <c r="I27" s="5" t="str">
        <f>'1. Enter experiment details'!Q11</f>
        <v xml:space="preserve">Core +  + </v>
      </c>
      <c r="J27" s="5" t="str">
        <f>'1. Enter experiment details'!Q12</f>
        <v xml:space="preserve">Core +  + </v>
      </c>
      <c r="K27" s="5"/>
    </row>
    <row r="28" spans="1:11" x14ac:dyDescent="0.25">
      <c r="A28" s="12" t="s">
        <v>24</v>
      </c>
      <c r="B28" s="4" t="str">
        <f>'1. Enter experiment details'!J5</f>
        <v>_A1</v>
      </c>
      <c r="C28" s="9" t="e" cm="1">
        <f t="array" ref="C28">INDEX('4. Output'!$H$65:$H$152, MATCH(1, ('4. Output'!$C$65:$C$152=$A5) * ('4. Output'!$D$65:$D$152=C$3), 0))</f>
        <v>#N/A</v>
      </c>
      <c r="D28" s="9" t="e" cm="1">
        <f t="array" ref="D28">INDEX('4. Output'!$H$65:$H$152, MATCH(1, ('4. Output'!$C$65:$C$152=$A5) * ('4. Output'!$D$65:$D$152=D$3), 0))</f>
        <v>#N/A</v>
      </c>
      <c r="E28" s="9" t="e" cm="1">
        <f t="array" ref="E28">INDEX('4. Output'!$H$65:$H$152, MATCH(1, ('4. Output'!$C$65:$C$152=$A5) * ('4. Output'!$D$65:$D$152=E$3), 0))</f>
        <v>#N/A</v>
      </c>
      <c r="F28" s="9" t="e" cm="1">
        <f t="array" ref="F28">INDEX('4. Output'!$H$65:$H$152, MATCH(1, ('4. Output'!$C$65:$C$152=$A5) * ('4. Output'!$D$65:$D$152=F$3), 0))</f>
        <v>#N/A</v>
      </c>
      <c r="G28" s="9" t="e" cm="1">
        <f t="array" ref="G28">INDEX('4. Output'!$H$65:$H$152, MATCH(1, ('4. Output'!$C$65:$C$152=$A5) * ('4. Output'!$D$65:$D$152=G$3), 0))</f>
        <v>#N/A</v>
      </c>
      <c r="H28" s="9" t="e" cm="1">
        <f t="array" ref="H28">INDEX('4. Output'!$H$65:$H$152, MATCH(1, ('4. Output'!$C$65:$C$152=$A5) * ('4. Output'!$D$65:$D$152=H$3), 0))</f>
        <v>#N/A</v>
      </c>
      <c r="I28" s="9" t="e" cm="1">
        <f t="array" ref="I28">INDEX('4. Output'!$H$65:$H$152, MATCH(1, ('4. Output'!$C$65:$C$152=$A5) * ('4. Output'!$D$65:$D$152=I$3), 0))</f>
        <v>#N/A</v>
      </c>
      <c r="J28" s="9" t="e" cm="1">
        <f t="array" ref="J28">INDEX('4. Output'!$H$65:$H$152, MATCH(1, ('4. Output'!$C$65:$C$152=$A5) * ('4. Output'!$D$65:$D$152=J$3), 0))</f>
        <v>#N/A</v>
      </c>
    </row>
    <row r="29" spans="1:11" x14ac:dyDescent="0.25">
      <c r="A29" s="12" t="s">
        <v>26</v>
      </c>
      <c r="B29" s="4" t="str">
        <f>'1. Enter experiment details'!J6</f>
        <v>_A2</v>
      </c>
      <c r="C29" s="9" t="e" cm="1">
        <f t="array" ref="C29">INDEX('4. Output'!$H$65:$H$152, MATCH(1, ('4. Output'!$C$65:$C$152=$A6) * ('4. Output'!$D$65:$D$152=C$3), 0))</f>
        <v>#N/A</v>
      </c>
      <c r="D29" s="9" t="e" cm="1">
        <f t="array" ref="D29">INDEX('4. Output'!$H$65:$H$152, MATCH(1, ('4. Output'!$C$65:$C$152=$A6) * ('4. Output'!$D$65:$D$152=D$3), 0))</f>
        <v>#N/A</v>
      </c>
      <c r="E29" s="9" t="e" cm="1">
        <f t="array" ref="E29">INDEX('4. Output'!$H$65:$H$152, MATCH(1, ('4. Output'!$C$65:$C$152=$A6) * ('4. Output'!$D$65:$D$152=E$3), 0))</f>
        <v>#N/A</v>
      </c>
      <c r="F29" s="9" t="e" cm="1">
        <f t="array" ref="F29">INDEX('4. Output'!$H$65:$H$152, MATCH(1, ('4. Output'!$C$65:$C$152=$A6) * ('4. Output'!$D$65:$D$152=F$3), 0))</f>
        <v>#N/A</v>
      </c>
      <c r="G29" s="9" t="e" cm="1">
        <f t="array" ref="G29">INDEX('4. Output'!$H$65:$H$152, MATCH(1, ('4. Output'!$C$65:$C$152=$A6) * ('4. Output'!$D$65:$D$152=G$3), 0))</f>
        <v>#N/A</v>
      </c>
      <c r="H29" s="9" t="e" cm="1">
        <f t="array" ref="H29">INDEX('4. Output'!$H$65:$H$152, MATCH(1, ('4. Output'!$C$65:$C$152=$A6) * ('4. Output'!$D$65:$D$152=H$3), 0))</f>
        <v>#N/A</v>
      </c>
      <c r="I29" s="9" t="e" cm="1">
        <f t="array" ref="I29">INDEX('4. Output'!$H$65:$H$152, MATCH(1, ('4. Output'!$C$65:$C$152=$A6) * ('4. Output'!$D$65:$D$152=I$3), 0))</f>
        <v>#N/A</v>
      </c>
      <c r="J29" s="9" t="e" cm="1">
        <f t="array" ref="J29">INDEX('4. Output'!$H$65:$H$152, MATCH(1, ('4. Output'!$C$65:$C$152=$A6) * ('4. Output'!$D$65:$D$152=J$3), 0))</f>
        <v>#N/A</v>
      </c>
    </row>
    <row r="30" spans="1:11" x14ac:dyDescent="0.25">
      <c r="A30" s="12" t="s">
        <v>28</v>
      </c>
      <c r="B30" s="4" t="str">
        <f>'1. Enter experiment details'!J7</f>
        <v>_A3</v>
      </c>
      <c r="C30" s="9" t="e" cm="1">
        <f t="array" ref="C30">INDEX('4. Output'!$H$65:$H$152, MATCH(1, ('4. Output'!$C$65:$C$152=$A7) * ('4. Output'!$D$65:$D$152=C$3), 0))</f>
        <v>#N/A</v>
      </c>
      <c r="D30" s="9" t="e" cm="1">
        <f t="array" ref="D30">INDEX('4. Output'!$H$65:$H$152, MATCH(1, ('4. Output'!$C$65:$C$152=$A7) * ('4. Output'!$D$65:$D$152=D$3), 0))</f>
        <v>#N/A</v>
      </c>
      <c r="E30" s="9" t="e" cm="1">
        <f t="array" ref="E30">INDEX('4. Output'!$H$65:$H$152, MATCH(1, ('4. Output'!$C$65:$C$152=$A7) * ('4. Output'!$D$65:$D$152=E$3), 0))</f>
        <v>#N/A</v>
      </c>
      <c r="F30" s="9" t="e" cm="1">
        <f t="array" ref="F30">INDEX('4. Output'!$H$65:$H$152, MATCH(1, ('4. Output'!$C$65:$C$152=$A7) * ('4. Output'!$D$65:$D$152=F$3), 0))</f>
        <v>#N/A</v>
      </c>
      <c r="G30" s="9" t="e" cm="1">
        <f t="array" ref="G30">INDEX('4. Output'!$H$65:$H$152, MATCH(1, ('4. Output'!$C$65:$C$152=$A7) * ('4. Output'!$D$65:$D$152=G$3), 0))</f>
        <v>#N/A</v>
      </c>
      <c r="H30" s="9" t="e" cm="1">
        <f t="array" ref="H30">INDEX('4. Output'!$H$65:$H$152, MATCH(1, ('4. Output'!$C$65:$C$152=$A7) * ('4. Output'!$D$65:$D$152=H$3), 0))</f>
        <v>#N/A</v>
      </c>
      <c r="I30" s="9" t="e" cm="1">
        <f t="array" ref="I30">INDEX('4. Output'!$H$65:$H$152, MATCH(1, ('4. Output'!$C$65:$C$152=$A7) * ('4. Output'!$D$65:$D$152=I$3), 0))</f>
        <v>#N/A</v>
      </c>
      <c r="J30" s="9" t="e" cm="1">
        <f t="array" ref="J30">INDEX('4. Output'!$H$65:$H$152, MATCH(1, ('4. Output'!$C$65:$C$152=$A7) * ('4. Output'!$D$65:$D$152=J$3), 0))</f>
        <v>#N/A</v>
      </c>
    </row>
    <row r="31" spans="1:11" x14ac:dyDescent="0.25">
      <c r="A31" s="12" t="s">
        <v>30</v>
      </c>
      <c r="B31" s="4" t="str">
        <f>'1. Enter experiment details'!J8</f>
        <v>_A4</v>
      </c>
      <c r="C31" s="9" t="e" cm="1">
        <f t="array" ref="C31">INDEX('4. Output'!$H$65:$H$152, MATCH(1, ('4. Output'!$C$65:$C$152=$A8) * ('4. Output'!$D$65:$D$152=C$3), 0))</f>
        <v>#N/A</v>
      </c>
      <c r="D31" s="9" t="e" cm="1">
        <f t="array" ref="D31">INDEX('4. Output'!$H$65:$H$152, MATCH(1, ('4. Output'!$C$65:$C$152=$A8) * ('4. Output'!$D$65:$D$152=D$3), 0))</f>
        <v>#N/A</v>
      </c>
      <c r="E31" s="9" t="e" cm="1">
        <f t="array" ref="E31">INDEX('4. Output'!$H$65:$H$152, MATCH(1, ('4. Output'!$C$65:$C$152=$A8) * ('4. Output'!$D$65:$D$152=E$3), 0))</f>
        <v>#N/A</v>
      </c>
      <c r="F31" s="9" t="e" cm="1">
        <f t="array" ref="F31">INDEX('4. Output'!$H$65:$H$152, MATCH(1, ('4. Output'!$C$65:$C$152=$A8) * ('4. Output'!$D$65:$D$152=F$3), 0))</f>
        <v>#N/A</v>
      </c>
      <c r="G31" s="9" t="e" cm="1">
        <f t="array" ref="G31">INDEX('4. Output'!$H$65:$H$152, MATCH(1, ('4. Output'!$C$65:$C$152=$A8) * ('4. Output'!$D$65:$D$152=G$3), 0))</f>
        <v>#N/A</v>
      </c>
      <c r="H31" s="9" t="e" cm="1">
        <f t="array" ref="H31">INDEX('4. Output'!$H$65:$H$152, MATCH(1, ('4. Output'!$C$65:$C$152=$A8) * ('4. Output'!$D$65:$D$152=H$3), 0))</f>
        <v>#N/A</v>
      </c>
      <c r="I31" s="9" t="e" cm="1">
        <f t="array" ref="I31">INDEX('4. Output'!$H$65:$H$152, MATCH(1, ('4. Output'!$C$65:$C$152=$A8) * ('4. Output'!$D$65:$D$152=I$3), 0))</f>
        <v>#N/A</v>
      </c>
      <c r="J31" s="9" t="e" cm="1">
        <f t="array" ref="J31">INDEX('4. Output'!$H$65:$H$152, MATCH(1, ('4. Output'!$C$65:$C$152=$A8) * ('4. Output'!$D$65:$D$152=J$3), 0))</f>
        <v>#N/A</v>
      </c>
    </row>
    <row r="32" spans="1:11" x14ac:dyDescent="0.25">
      <c r="A32" s="12" t="s">
        <v>32</v>
      </c>
      <c r="B32" s="4" t="str">
        <f>'1. Enter experiment details'!J9</f>
        <v>_A5</v>
      </c>
      <c r="C32" s="9" t="e" cm="1">
        <f t="array" ref="C32">INDEX('4. Output'!$H$65:$H$152, MATCH(1, ('4. Output'!$C$65:$C$152=$A9) * ('4. Output'!$D$65:$D$152=C$3), 0))</f>
        <v>#N/A</v>
      </c>
      <c r="D32" s="9" t="e" cm="1">
        <f t="array" ref="D32">INDEX('4. Output'!$H$65:$H$152, MATCH(1, ('4. Output'!$C$65:$C$152=$A9) * ('4. Output'!$D$65:$D$152=D$3), 0))</f>
        <v>#N/A</v>
      </c>
      <c r="E32" s="9" t="e" cm="1">
        <f t="array" ref="E32">INDEX('4. Output'!$H$65:$H$152, MATCH(1, ('4. Output'!$C$65:$C$152=$A9) * ('4. Output'!$D$65:$D$152=E$3), 0))</f>
        <v>#N/A</v>
      </c>
      <c r="F32" s="9" t="e" cm="1">
        <f t="array" ref="F32">INDEX('4. Output'!$H$65:$H$152, MATCH(1, ('4. Output'!$C$65:$C$152=$A9) * ('4. Output'!$D$65:$D$152=F$3), 0))</f>
        <v>#N/A</v>
      </c>
      <c r="G32" s="9" t="e" cm="1">
        <f t="array" ref="G32">INDEX('4. Output'!$H$65:$H$152, MATCH(1, ('4. Output'!$C$65:$C$152=$A9) * ('4. Output'!$D$65:$D$152=G$3), 0))</f>
        <v>#N/A</v>
      </c>
      <c r="H32" s="9" t="e" cm="1">
        <f t="array" ref="H32">INDEX('4. Output'!$H$65:$H$152, MATCH(1, ('4. Output'!$C$65:$C$152=$A9) * ('4. Output'!$D$65:$D$152=H$3), 0))</f>
        <v>#N/A</v>
      </c>
      <c r="I32" s="9" t="e" cm="1">
        <f t="array" ref="I32">INDEX('4. Output'!$H$65:$H$152, MATCH(1, ('4. Output'!$C$65:$C$152=$A9) * ('4. Output'!$D$65:$D$152=I$3), 0))</f>
        <v>#N/A</v>
      </c>
      <c r="J32" s="9" t="e" cm="1">
        <f t="array" ref="J32">INDEX('4. Output'!$H$65:$H$152, MATCH(1, ('4. Output'!$C$65:$C$152=$A9) * ('4. Output'!$D$65:$D$152=J$3), 0))</f>
        <v>#N/A</v>
      </c>
    </row>
    <row r="33" spans="1:10" x14ac:dyDescent="0.25">
      <c r="A33" s="12" t="s">
        <v>34</v>
      </c>
      <c r="B33" s="4" t="str">
        <f>'1. Enter experiment details'!J10</f>
        <v>_A6</v>
      </c>
      <c r="C33" s="9" t="e" cm="1">
        <f t="array" ref="C33">INDEX('4. Output'!$H$65:$H$152, MATCH(1, ('4. Output'!$C$65:$C$152=$A10) * ('4. Output'!$D$65:$D$152=C$3), 0))</f>
        <v>#N/A</v>
      </c>
      <c r="D33" s="9" t="e" cm="1">
        <f t="array" ref="D33">INDEX('4. Output'!$H$65:$H$152, MATCH(1, ('4. Output'!$C$65:$C$152=$A10) * ('4. Output'!$D$65:$D$152=D$3), 0))</f>
        <v>#N/A</v>
      </c>
      <c r="E33" s="9" t="e" cm="1">
        <f t="array" ref="E33">INDEX('4. Output'!$H$65:$H$152, MATCH(1, ('4. Output'!$C$65:$C$152=$A10) * ('4. Output'!$D$65:$D$152=E$3), 0))</f>
        <v>#N/A</v>
      </c>
      <c r="F33" s="9" t="e" cm="1">
        <f t="array" ref="F33">INDEX('4. Output'!$H$65:$H$152, MATCH(1, ('4. Output'!$C$65:$C$152=$A10) * ('4. Output'!$D$65:$D$152=F$3), 0))</f>
        <v>#N/A</v>
      </c>
      <c r="G33" s="9" t="e" cm="1">
        <f t="array" ref="G33">INDEX('4. Output'!$H$65:$H$152, MATCH(1, ('4. Output'!$C$65:$C$152=$A10) * ('4. Output'!$D$65:$D$152=G$3), 0))</f>
        <v>#N/A</v>
      </c>
      <c r="H33" s="9" t="e" cm="1">
        <f t="array" ref="H33">INDEX('4. Output'!$H$65:$H$152, MATCH(1, ('4. Output'!$C$65:$C$152=$A10) * ('4. Output'!$D$65:$D$152=H$3), 0))</f>
        <v>#N/A</v>
      </c>
      <c r="I33" s="9" t="e" cm="1">
        <f t="array" ref="I33">INDEX('4. Output'!$H$65:$H$152, MATCH(1, ('4. Output'!$C$65:$C$152=$A10) * ('4. Output'!$D$65:$D$152=I$3), 0))</f>
        <v>#N/A</v>
      </c>
      <c r="J33" s="9" t="e" cm="1">
        <f t="array" ref="J33">INDEX('4. Output'!$H$65:$H$152, MATCH(1, ('4. Output'!$C$65:$C$152=$A10) * ('4. Output'!$D$65:$D$152=J$3), 0))</f>
        <v>#N/A</v>
      </c>
    </row>
    <row r="34" spans="1:10" x14ac:dyDescent="0.25">
      <c r="A34" s="12" t="s">
        <v>40</v>
      </c>
      <c r="B34" s="4" t="str">
        <f>'1. Enter experiment details'!J11</f>
        <v>_B1</v>
      </c>
      <c r="C34" s="9" t="e" cm="1">
        <f t="array" ref="C34">INDEX('4. Output'!$H$65:$H$152, MATCH(1, ('4. Output'!$C$65:$C$152=$A11) * ('4. Output'!$D$65:$D$152=C$3), 0))</f>
        <v>#N/A</v>
      </c>
      <c r="D34" s="9" t="e" cm="1">
        <f t="array" ref="D34">INDEX('4. Output'!$H$65:$H$152, MATCH(1, ('4. Output'!$C$65:$C$152=$A11) * ('4. Output'!$D$65:$D$152=D$3), 0))</f>
        <v>#N/A</v>
      </c>
      <c r="E34" s="9" t="e" cm="1">
        <f t="array" ref="E34">INDEX('4. Output'!$H$65:$H$152, MATCH(1, ('4. Output'!$C$65:$C$152=$A11) * ('4. Output'!$D$65:$D$152=E$3), 0))</f>
        <v>#N/A</v>
      </c>
      <c r="F34" s="9" t="e" cm="1">
        <f t="array" ref="F34">INDEX('4. Output'!$H$65:$H$152, MATCH(1, ('4. Output'!$C$65:$C$152=$A11) * ('4. Output'!$D$65:$D$152=F$3), 0))</f>
        <v>#N/A</v>
      </c>
      <c r="G34" s="9" t="e" cm="1">
        <f t="array" ref="G34">INDEX('4. Output'!$H$65:$H$152, MATCH(1, ('4. Output'!$C$65:$C$152=$A11) * ('4. Output'!$D$65:$D$152=G$3), 0))</f>
        <v>#N/A</v>
      </c>
      <c r="H34" s="9" t="e" cm="1">
        <f t="array" ref="H34">INDEX('4. Output'!$H$65:$H$152, MATCH(1, ('4. Output'!$C$65:$C$152=$A11) * ('4. Output'!$D$65:$D$152=H$3), 0))</f>
        <v>#N/A</v>
      </c>
      <c r="I34" s="9" t="e" cm="1">
        <f t="array" ref="I34">INDEX('4. Output'!$H$65:$H$152, MATCH(1, ('4. Output'!$C$65:$C$152=$A11) * ('4. Output'!$D$65:$D$152=I$3), 0))</f>
        <v>#N/A</v>
      </c>
      <c r="J34" s="9" t="e" cm="1">
        <f t="array" ref="J34">INDEX('4. Output'!$H$65:$H$152, MATCH(1, ('4. Output'!$C$65:$C$152=$A11) * ('4. Output'!$D$65:$D$152=J$3), 0))</f>
        <v>#N/A</v>
      </c>
    </row>
    <row r="35" spans="1:10" x14ac:dyDescent="0.25">
      <c r="A35" s="12" t="s">
        <v>41</v>
      </c>
      <c r="B35" s="4" t="str">
        <f>'1. Enter experiment details'!J12</f>
        <v>_B2</v>
      </c>
      <c r="C35" s="9" t="e" cm="1">
        <f t="array" ref="C35">INDEX('4. Output'!$H$65:$H$152, MATCH(1, ('4. Output'!$C$65:$C$152=$A12) * ('4. Output'!$D$65:$D$152=C$3), 0))</f>
        <v>#N/A</v>
      </c>
      <c r="D35" s="9" t="e" cm="1">
        <f t="array" ref="D35">INDEX('4. Output'!$H$65:$H$152, MATCH(1, ('4. Output'!$C$65:$C$152=$A12) * ('4. Output'!$D$65:$D$152=D$3), 0))</f>
        <v>#N/A</v>
      </c>
      <c r="E35" s="9" t="e" cm="1">
        <f t="array" ref="E35">INDEX('4. Output'!$H$65:$H$152, MATCH(1, ('4. Output'!$C$65:$C$152=$A12) * ('4. Output'!$D$65:$D$152=E$3), 0))</f>
        <v>#N/A</v>
      </c>
      <c r="F35" s="9" t="e" cm="1">
        <f t="array" ref="F35">INDEX('4. Output'!$H$65:$H$152, MATCH(1, ('4. Output'!$C$65:$C$152=$A12) * ('4. Output'!$D$65:$D$152=F$3), 0))</f>
        <v>#N/A</v>
      </c>
      <c r="G35" s="9" t="e" cm="1">
        <f t="array" ref="G35">INDEX('4. Output'!$H$65:$H$152, MATCH(1, ('4. Output'!$C$65:$C$152=$A12) * ('4. Output'!$D$65:$D$152=G$3), 0))</f>
        <v>#N/A</v>
      </c>
      <c r="H35" s="9" t="e" cm="1">
        <f t="array" ref="H35">INDEX('4. Output'!$H$65:$H$152, MATCH(1, ('4. Output'!$C$65:$C$152=$A12) * ('4. Output'!$D$65:$D$152=H$3), 0))</f>
        <v>#N/A</v>
      </c>
      <c r="I35" s="9" t="e" cm="1">
        <f t="array" ref="I35">INDEX('4. Output'!$H$65:$H$152, MATCH(1, ('4. Output'!$C$65:$C$152=$A12) * ('4. Output'!$D$65:$D$152=I$3), 0))</f>
        <v>#N/A</v>
      </c>
      <c r="J35" s="9" t="e" cm="1">
        <f t="array" ref="J35">INDEX('4. Output'!$H$65:$H$152, MATCH(1, ('4. Output'!$C$65:$C$152=$A12) * ('4. Output'!$D$65:$D$152=J$3), 0))</f>
        <v>#N/A</v>
      </c>
    </row>
    <row r="36" spans="1:10" x14ac:dyDescent="0.25">
      <c r="A36" s="12" t="s">
        <v>42</v>
      </c>
      <c r="B36" s="4" t="str">
        <f>'1. Enter experiment details'!J13</f>
        <v>_B3</v>
      </c>
      <c r="C36" s="9" t="e" cm="1">
        <f t="array" ref="C36">INDEX('4. Output'!$H$65:$H$152, MATCH(1, ('4. Output'!$C$65:$C$152=$A13) * ('4. Output'!$D$65:$D$152=C$3), 0))</f>
        <v>#N/A</v>
      </c>
      <c r="D36" s="9" t="e" cm="1">
        <f t="array" ref="D36">INDEX('4. Output'!$H$65:$H$152, MATCH(1, ('4. Output'!$C$65:$C$152=$A13) * ('4. Output'!$D$65:$D$152=D$3), 0))</f>
        <v>#N/A</v>
      </c>
      <c r="E36" s="9" t="e" cm="1">
        <f t="array" ref="E36">INDEX('4. Output'!$H$65:$H$152, MATCH(1, ('4. Output'!$C$65:$C$152=$A13) * ('4. Output'!$D$65:$D$152=E$3), 0))</f>
        <v>#N/A</v>
      </c>
      <c r="F36" s="9" t="e" cm="1">
        <f t="array" ref="F36">INDEX('4. Output'!$H$65:$H$152, MATCH(1, ('4. Output'!$C$65:$C$152=$A13) * ('4. Output'!$D$65:$D$152=F$3), 0))</f>
        <v>#N/A</v>
      </c>
      <c r="G36" s="9" t="e" cm="1">
        <f t="array" ref="G36">INDEX('4. Output'!$H$65:$H$152, MATCH(1, ('4. Output'!$C$65:$C$152=$A13) * ('4. Output'!$D$65:$D$152=G$3), 0))</f>
        <v>#N/A</v>
      </c>
      <c r="H36" s="9" t="e" cm="1">
        <f t="array" ref="H36">INDEX('4. Output'!$H$65:$H$152, MATCH(1, ('4. Output'!$C$65:$C$152=$A13) * ('4. Output'!$D$65:$D$152=H$3), 0))</f>
        <v>#N/A</v>
      </c>
      <c r="I36" s="9" t="e" cm="1">
        <f t="array" ref="I36">INDEX('4. Output'!$H$65:$H$152, MATCH(1, ('4. Output'!$C$65:$C$152=$A13) * ('4. Output'!$D$65:$D$152=I$3), 0))</f>
        <v>#N/A</v>
      </c>
      <c r="J36" s="9" t="e" cm="1">
        <f t="array" ref="J36">INDEX('4. Output'!$H$65:$H$152, MATCH(1, ('4. Output'!$C$65:$C$152=$A13) * ('4. Output'!$D$65:$D$152=J$3), 0))</f>
        <v>#N/A</v>
      </c>
    </row>
    <row r="37" spans="1:10" x14ac:dyDescent="0.25">
      <c r="A37" s="12" t="s">
        <v>43</v>
      </c>
      <c r="B37" s="4" t="str">
        <f>'1. Enter experiment details'!J14</f>
        <v>_B4</v>
      </c>
      <c r="C37" s="9" t="e" cm="1">
        <f t="array" ref="C37">INDEX('4. Output'!$H$65:$H$152, MATCH(1, ('4. Output'!$C$65:$C$152=$A14) * ('4. Output'!$D$65:$D$152=C$3), 0))</f>
        <v>#N/A</v>
      </c>
      <c r="D37" s="9" t="e" cm="1">
        <f t="array" ref="D37">INDEX('4. Output'!$H$65:$H$152, MATCH(1, ('4. Output'!$C$65:$C$152=$A14) * ('4. Output'!$D$65:$D$152=D$3), 0))</f>
        <v>#N/A</v>
      </c>
      <c r="E37" s="9" t="e" cm="1">
        <f t="array" ref="E37">INDEX('4. Output'!$H$65:$H$152, MATCH(1, ('4. Output'!$C$65:$C$152=$A14) * ('4. Output'!$D$65:$D$152=E$3), 0))</f>
        <v>#N/A</v>
      </c>
      <c r="F37" s="9" t="e" cm="1">
        <f t="array" ref="F37">INDEX('4. Output'!$H$65:$H$152, MATCH(1, ('4. Output'!$C$65:$C$152=$A14) * ('4. Output'!$D$65:$D$152=F$3), 0))</f>
        <v>#N/A</v>
      </c>
      <c r="G37" s="9" t="e" cm="1">
        <f t="array" ref="G37">INDEX('4. Output'!$H$65:$H$152, MATCH(1, ('4. Output'!$C$65:$C$152=$A14) * ('4. Output'!$D$65:$D$152=G$3), 0))</f>
        <v>#N/A</v>
      </c>
      <c r="H37" s="9" t="e" cm="1">
        <f t="array" ref="H37">INDEX('4. Output'!$H$65:$H$152, MATCH(1, ('4. Output'!$C$65:$C$152=$A14) * ('4. Output'!$D$65:$D$152=H$3), 0))</f>
        <v>#N/A</v>
      </c>
      <c r="I37" s="9" t="e" cm="1">
        <f t="array" ref="I37">INDEX('4. Output'!$H$65:$H$152, MATCH(1, ('4. Output'!$C$65:$C$152=$A14) * ('4. Output'!$D$65:$D$152=I$3), 0))</f>
        <v>#N/A</v>
      </c>
      <c r="J37" s="9" t="e" cm="1">
        <f t="array" ref="J37">INDEX('4. Output'!$H$65:$H$152, MATCH(1, ('4. Output'!$C$65:$C$152=$A14) * ('4. Output'!$D$65:$D$152=J$3), 0))</f>
        <v>#N/A</v>
      </c>
    </row>
    <row r="38" spans="1:10" x14ac:dyDescent="0.25">
      <c r="A38" s="12" t="s">
        <v>44</v>
      </c>
      <c r="B38" s="4" t="str">
        <f>'1. Enter experiment details'!J15</f>
        <v>_B5</v>
      </c>
      <c r="C38" s="9" t="e" cm="1">
        <f t="array" ref="C38">INDEX('4. Output'!$H$65:$H$152, MATCH(1, ('4. Output'!$C$65:$C$152=$A15) * ('4. Output'!$D$65:$D$152=C$3), 0))</f>
        <v>#N/A</v>
      </c>
      <c r="D38" s="9" t="e" cm="1">
        <f t="array" ref="D38">INDEX('4. Output'!$H$65:$H$152, MATCH(1, ('4. Output'!$C$65:$C$152=$A15) * ('4. Output'!$D$65:$D$152=D$3), 0))</f>
        <v>#N/A</v>
      </c>
      <c r="E38" s="9" t="e" cm="1">
        <f t="array" ref="E38">INDEX('4. Output'!$H$65:$H$152, MATCH(1, ('4. Output'!$C$65:$C$152=$A15) * ('4. Output'!$D$65:$D$152=E$3), 0))</f>
        <v>#N/A</v>
      </c>
      <c r="F38" s="9" t="e" cm="1">
        <f t="array" ref="F38">INDEX('4. Output'!$H$65:$H$152, MATCH(1, ('4. Output'!$C$65:$C$152=$A15) * ('4. Output'!$D$65:$D$152=F$3), 0))</f>
        <v>#N/A</v>
      </c>
      <c r="G38" s="9" t="e" cm="1">
        <f t="array" ref="G38">INDEX('4. Output'!$H$65:$H$152, MATCH(1, ('4. Output'!$C$65:$C$152=$A15) * ('4. Output'!$D$65:$D$152=G$3), 0))</f>
        <v>#N/A</v>
      </c>
      <c r="H38" s="9" t="e" cm="1">
        <f t="array" ref="H38">INDEX('4. Output'!$H$65:$H$152, MATCH(1, ('4. Output'!$C$65:$C$152=$A15) * ('4. Output'!$D$65:$D$152=H$3), 0))</f>
        <v>#N/A</v>
      </c>
      <c r="I38" s="9" t="e" cm="1">
        <f t="array" ref="I38">INDEX('4. Output'!$H$65:$H$152, MATCH(1, ('4. Output'!$C$65:$C$152=$A15) * ('4. Output'!$D$65:$D$152=I$3), 0))</f>
        <v>#N/A</v>
      </c>
      <c r="J38" s="9" t="e" cm="1">
        <f t="array" ref="J38">INDEX('4. Output'!$H$65:$H$152, MATCH(1, ('4. Output'!$C$65:$C$152=$A15) * ('4. Output'!$D$65:$D$152=J$3), 0))</f>
        <v>#N/A</v>
      </c>
    </row>
    <row r="39" spans="1:10" x14ac:dyDescent="0.25">
      <c r="C39" s="9"/>
      <c r="D39" s="9"/>
      <c r="E39" s="9"/>
      <c r="F39" s="9"/>
      <c r="G39" s="9"/>
      <c r="H39" s="9"/>
      <c r="I39" s="9"/>
      <c r="J39" s="9"/>
    </row>
    <row r="40" spans="1:10" x14ac:dyDescent="0.25">
      <c r="C40" s="9"/>
      <c r="D40" s="9"/>
      <c r="E40" s="9"/>
      <c r="F40" s="9"/>
      <c r="G40" s="9"/>
      <c r="H40" s="9"/>
      <c r="I40" s="9"/>
      <c r="J40" s="9"/>
    </row>
    <row r="55" spans="1:11" ht="23.25" x14ac:dyDescent="0.35">
      <c r="A55" s="8" t="s">
        <v>174</v>
      </c>
      <c r="B55" s="8"/>
    </row>
    <row r="56" spans="1:11" ht="18.75" x14ac:dyDescent="0.3">
      <c r="A56" s="134" t="s">
        <v>266</v>
      </c>
      <c r="B56" s="1"/>
    </row>
    <row r="57" spans="1:11" s="5" customFormat="1" ht="31.5" x14ac:dyDescent="0.25">
      <c r="A57" s="5" t="s">
        <v>175</v>
      </c>
      <c r="B57" s="63" t="s">
        <v>17</v>
      </c>
      <c r="C57" s="5" t="s">
        <v>176</v>
      </c>
      <c r="D57" s="5" t="s">
        <v>260</v>
      </c>
      <c r="E57" s="5" t="s">
        <v>18</v>
      </c>
      <c r="F57" s="5" t="s">
        <v>177</v>
      </c>
      <c r="G57" s="5" t="s">
        <v>178</v>
      </c>
      <c r="H57" s="5" t="s">
        <v>179</v>
      </c>
      <c r="I57" s="5" t="s">
        <v>180</v>
      </c>
      <c r="J57" s="5" t="s">
        <v>181</v>
      </c>
      <c r="K57" s="5" t="s">
        <v>259</v>
      </c>
    </row>
    <row r="58" spans="1:11" x14ac:dyDescent="0.25">
      <c r="A58" t="str">
        <f>'4. Output'!$A65</f>
        <v xml:space="preserve"> </v>
      </c>
      <c r="B58" t="str">
        <f>'4. Output'!B65</f>
        <v xml:space="preserve"> </v>
      </c>
      <c r="C58" t="str">
        <f>'4. Output'!L65</f>
        <v xml:space="preserve"> </v>
      </c>
      <c r="D58" s="131" t="e">
        <f t="shared" ref="D58:D89" si="0">RIGHT(B58,LEN(B58)-SEARCH("_",B58))</f>
        <v>#VALUE!</v>
      </c>
      <c r="E58" t="e">
        <f>'4. Output'!G65</f>
        <v>#N/A</v>
      </c>
      <c r="F58" s="9" t="str">
        <f>'4. Output'!H156</f>
        <v xml:space="preserve"> </v>
      </c>
      <c r="G58" t="str">
        <f>'4. Output'!E156</f>
        <v xml:space="preserve"> </v>
      </c>
      <c r="H58" s="9" t="str">
        <f>'4. Output'!H65</f>
        <v xml:space="preserve"> </v>
      </c>
      <c r="I58" t="str">
        <f>'4. Output'!E65</f>
        <v xml:space="preserve"> </v>
      </c>
      <c r="J58" s="10" t="e">
        <f t="shared" ref="J58:J89" si="1">I58/G58</f>
        <v>#VALUE!</v>
      </c>
      <c r="K58" s="9" t="e">
        <f t="shared" ref="K58:K89" si="2">H58/5*1000</f>
        <v>#VALUE!</v>
      </c>
    </row>
    <row r="59" spans="1:11" x14ac:dyDescent="0.25">
      <c r="A59" t="str">
        <f>'4. Output'!$A66</f>
        <v xml:space="preserve"> </v>
      </c>
      <c r="B59" t="str">
        <f>'4. Output'!B66</f>
        <v xml:space="preserve"> </v>
      </c>
      <c r="C59" t="str">
        <f>'4. Output'!L66</f>
        <v xml:space="preserve"> </v>
      </c>
      <c r="D59" s="131" t="e">
        <f t="shared" si="0"/>
        <v>#VALUE!</v>
      </c>
      <c r="E59" t="e">
        <f>'4. Output'!G66</f>
        <v>#N/A</v>
      </c>
      <c r="F59" s="9" t="str">
        <f>'4. Output'!H157</f>
        <v xml:space="preserve"> </v>
      </c>
      <c r="G59" t="str">
        <f>'4. Output'!E157</f>
        <v xml:space="preserve"> </v>
      </c>
      <c r="H59" s="9" t="str">
        <f>'4. Output'!H66</f>
        <v xml:space="preserve"> </v>
      </c>
      <c r="I59" t="str">
        <f>'4. Output'!E66</f>
        <v xml:space="preserve"> </v>
      </c>
      <c r="J59" s="10" t="e">
        <f t="shared" si="1"/>
        <v>#VALUE!</v>
      </c>
      <c r="K59" s="9" t="e">
        <f t="shared" si="2"/>
        <v>#VALUE!</v>
      </c>
    </row>
    <row r="60" spans="1:11" x14ac:dyDescent="0.25">
      <c r="A60" t="str">
        <f>'4. Output'!$A67</f>
        <v xml:space="preserve"> </v>
      </c>
      <c r="B60" t="str">
        <f>'4. Output'!B67</f>
        <v xml:space="preserve"> </v>
      </c>
      <c r="C60" t="str">
        <f>'4. Output'!L67</f>
        <v xml:space="preserve"> </v>
      </c>
      <c r="D60" s="131" t="e">
        <f t="shared" si="0"/>
        <v>#VALUE!</v>
      </c>
      <c r="E60" t="e">
        <f>'4. Output'!G67</f>
        <v>#N/A</v>
      </c>
      <c r="F60" s="9" t="str">
        <f>'4. Output'!H158</f>
        <v xml:space="preserve"> </v>
      </c>
      <c r="G60" t="str">
        <f>'4. Output'!E158</f>
        <v xml:space="preserve"> </v>
      </c>
      <c r="H60" s="9" t="str">
        <f>'4. Output'!H67</f>
        <v xml:space="preserve"> </v>
      </c>
      <c r="I60" t="str">
        <f>'4. Output'!E67</f>
        <v xml:space="preserve"> </v>
      </c>
      <c r="J60" s="10" t="e">
        <f t="shared" si="1"/>
        <v>#VALUE!</v>
      </c>
      <c r="K60" s="9" t="e">
        <f t="shared" si="2"/>
        <v>#VALUE!</v>
      </c>
    </row>
    <row r="61" spans="1:11" x14ac:dyDescent="0.25">
      <c r="A61" t="str">
        <f>'4. Output'!$A68</f>
        <v xml:space="preserve"> </v>
      </c>
      <c r="B61" t="str">
        <f>'4. Output'!B68</f>
        <v xml:space="preserve"> </v>
      </c>
      <c r="C61" t="str">
        <f>'4. Output'!L68</f>
        <v xml:space="preserve"> </v>
      </c>
      <c r="D61" s="131" t="e">
        <f t="shared" si="0"/>
        <v>#VALUE!</v>
      </c>
      <c r="E61" t="e">
        <f>'4. Output'!G68</f>
        <v>#N/A</v>
      </c>
      <c r="F61" s="9" t="str">
        <f>'4. Output'!H159</f>
        <v xml:space="preserve"> </v>
      </c>
      <c r="G61" t="str">
        <f>'4. Output'!E159</f>
        <v xml:space="preserve"> </v>
      </c>
      <c r="H61" s="9" t="str">
        <f>'4. Output'!H68</f>
        <v xml:space="preserve"> </v>
      </c>
      <c r="I61" t="str">
        <f>'4. Output'!E68</f>
        <v xml:space="preserve"> </v>
      </c>
      <c r="J61" s="10" t="e">
        <f t="shared" si="1"/>
        <v>#VALUE!</v>
      </c>
      <c r="K61" s="9" t="e">
        <f t="shared" si="2"/>
        <v>#VALUE!</v>
      </c>
    </row>
    <row r="62" spans="1:11" x14ac:dyDescent="0.25">
      <c r="A62" t="str">
        <f>'4. Output'!$A69</f>
        <v xml:space="preserve"> </v>
      </c>
      <c r="B62" t="str">
        <f>'4. Output'!B69</f>
        <v xml:space="preserve"> </v>
      </c>
      <c r="C62" t="str">
        <f>'4. Output'!L69</f>
        <v xml:space="preserve"> </v>
      </c>
      <c r="D62" s="131" t="e">
        <f t="shared" si="0"/>
        <v>#VALUE!</v>
      </c>
      <c r="E62" t="e">
        <f>'4. Output'!G69</f>
        <v>#N/A</v>
      </c>
      <c r="F62" s="9" t="str">
        <f>'4. Output'!H160</f>
        <v xml:space="preserve"> </v>
      </c>
      <c r="G62" t="str">
        <f>'4. Output'!E160</f>
        <v xml:space="preserve"> </v>
      </c>
      <c r="H62" s="9" t="str">
        <f>'4. Output'!H69</f>
        <v xml:space="preserve"> </v>
      </c>
      <c r="I62" t="str">
        <f>'4. Output'!E69</f>
        <v xml:space="preserve"> </v>
      </c>
      <c r="J62" s="10" t="e">
        <f t="shared" si="1"/>
        <v>#VALUE!</v>
      </c>
      <c r="K62" s="9" t="e">
        <f t="shared" si="2"/>
        <v>#VALUE!</v>
      </c>
    </row>
    <row r="63" spans="1:11" x14ac:dyDescent="0.25">
      <c r="A63" t="str">
        <f>'4. Output'!$A70</f>
        <v xml:space="preserve"> </v>
      </c>
      <c r="B63" t="str">
        <f>'4. Output'!B70</f>
        <v xml:space="preserve"> </v>
      </c>
      <c r="C63" t="str">
        <f>'4. Output'!L70</f>
        <v xml:space="preserve"> </v>
      </c>
      <c r="D63" s="131" t="e">
        <f t="shared" si="0"/>
        <v>#VALUE!</v>
      </c>
      <c r="E63" t="e">
        <f>'4. Output'!G70</f>
        <v>#N/A</v>
      </c>
      <c r="F63" s="9" t="str">
        <f>'4. Output'!H161</f>
        <v xml:space="preserve"> </v>
      </c>
      <c r="G63" t="str">
        <f>'4. Output'!E161</f>
        <v xml:space="preserve"> </v>
      </c>
      <c r="H63" s="9" t="str">
        <f>'4. Output'!H70</f>
        <v xml:space="preserve"> </v>
      </c>
      <c r="I63" t="str">
        <f>'4. Output'!E70</f>
        <v xml:space="preserve"> </v>
      </c>
      <c r="J63" s="10" t="e">
        <f t="shared" si="1"/>
        <v>#VALUE!</v>
      </c>
      <c r="K63" s="9" t="e">
        <f t="shared" si="2"/>
        <v>#VALUE!</v>
      </c>
    </row>
    <row r="64" spans="1:11" x14ac:dyDescent="0.25">
      <c r="A64" t="str">
        <f>'4. Output'!$A71</f>
        <v xml:space="preserve"> </v>
      </c>
      <c r="B64" t="str">
        <f>'4. Output'!B71</f>
        <v xml:space="preserve"> </v>
      </c>
      <c r="C64" t="str">
        <f>'4. Output'!L71</f>
        <v xml:space="preserve"> </v>
      </c>
      <c r="D64" s="131" t="e">
        <f t="shared" si="0"/>
        <v>#VALUE!</v>
      </c>
      <c r="E64" t="e">
        <f>'4. Output'!G71</f>
        <v>#N/A</v>
      </c>
      <c r="F64" s="9" t="str">
        <f>'4. Output'!H162</f>
        <v xml:space="preserve"> </v>
      </c>
      <c r="G64" t="str">
        <f>'4. Output'!E162</f>
        <v xml:space="preserve"> </v>
      </c>
      <c r="H64" s="9" t="str">
        <f>'4. Output'!H71</f>
        <v xml:space="preserve"> </v>
      </c>
      <c r="I64" t="str">
        <f>'4. Output'!E71</f>
        <v xml:space="preserve"> </v>
      </c>
      <c r="J64" s="10" t="e">
        <f t="shared" si="1"/>
        <v>#VALUE!</v>
      </c>
      <c r="K64" s="9" t="e">
        <f t="shared" si="2"/>
        <v>#VALUE!</v>
      </c>
    </row>
    <row r="65" spans="1:11" x14ac:dyDescent="0.25">
      <c r="A65" t="str">
        <f>'4. Output'!$A72</f>
        <v xml:space="preserve"> </v>
      </c>
      <c r="B65" t="str">
        <f>'4. Output'!B72</f>
        <v xml:space="preserve"> </v>
      </c>
      <c r="C65" t="str">
        <f>'4. Output'!L72</f>
        <v xml:space="preserve"> </v>
      </c>
      <c r="D65" s="131" t="e">
        <f t="shared" si="0"/>
        <v>#VALUE!</v>
      </c>
      <c r="E65" t="e">
        <f>'4. Output'!G72</f>
        <v>#N/A</v>
      </c>
      <c r="F65" s="9" t="str">
        <f>'4. Output'!H163</f>
        <v xml:space="preserve"> </v>
      </c>
      <c r="G65" t="str">
        <f>'4. Output'!E163</f>
        <v xml:space="preserve"> </v>
      </c>
      <c r="H65" s="9" t="str">
        <f>'4. Output'!H72</f>
        <v xml:space="preserve"> </v>
      </c>
      <c r="I65" t="str">
        <f>'4. Output'!E72</f>
        <v xml:space="preserve"> </v>
      </c>
      <c r="J65" s="10" t="e">
        <f t="shared" si="1"/>
        <v>#VALUE!</v>
      </c>
      <c r="K65" s="9" t="e">
        <f t="shared" si="2"/>
        <v>#VALUE!</v>
      </c>
    </row>
    <row r="66" spans="1:11" x14ac:dyDescent="0.25">
      <c r="A66" t="str">
        <f>'4. Output'!$A73</f>
        <v xml:space="preserve"> </v>
      </c>
      <c r="B66" t="str">
        <f>'4. Output'!B73</f>
        <v xml:space="preserve"> </v>
      </c>
      <c r="C66" t="str">
        <f>'4. Output'!L73</f>
        <v xml:space="preserve"> </v>
      </c>
      <c r="D66" s="131" t="e">
        <f t="shared" si="0"/>
        <v>#VALUE!</v>
      </c>
      <c r="E66" t="e">
        <f>'4. Output'!G73</f>
        <v>#N/A</v>
      </c>
      <c r="F66" s="9" t="str">
        <f>'4. Output'!H164</f>
        <v xml:space="preserve"> </v>
      </c>
      <c r="G66" t="str">
        <f>'4. Output'!E164</f>
        <v xml:space="preserve"> </v>
      </c>
      <c r="H66" s="9" t="str">
        <f>'4. Output'!H73</f>
        <v xml:space="preserve"> </v>
      </c>
      <c r="I66" t="str">
        <f>'4. Output'!E73</f>
        <v xml:space="preserve"> </v>
      </c>
      <c r="J66" s="10" t="e">
        <f t="shared" si="1"/>
        <v>#VALUE!</v>
      </c>
      <c r="K66" s="9" t="e">
        <f t="shared" si="2"/>
        <v>#VALUE!</v>
      </c>
    </row>
    <row r="67" spans="1:11" x14ac:dyDescent="0.25">
      <c r="A67" t="str">
        <f>'4. Output'!$A74</f>
        <v xml:space="preserve"> </v>
      </c>
      <c r="B67" t="str">
        <f>'4. Output'!B74</f>
        <v xml:space="preserve"> </v>
      </c>
      <c r="C67" t="str">
        <f>'4. Output'!L74</f>
        <v xml:space="preserve"> </v>
      </c>
      <c r="D67" s="131" t="e">
        <f t="shared" si="0"/>
        <v>#VALUE!</v>
      </c>
      <c r="E67" t="e">
        <f>'4. Output'!G74</f>
        <v>#N/A</v>
      </c>
      <c r="F67" s="9" t="str">
        <f>'4. Output'!H165</f>
        <v xml:space="preserve"> </v>
      </c>
      <c r="G67" t="str">
        <f>'4. Output'!E165</f>
        <v xml:space="preserve"> </v>
      </c>
      <c r="H67" s="9" t="str">
        <f>'4. Output'!H74</f>
        <v xml:space="preserve"> </v>
      </c>
      <c r="I67" t="str">
        <f>'4. Output'!E74</f>
        <v xml:space="preserve"> </v>
      </c>
      <c r="J67" s="10" t="e">
        <f t="shared" si="1"/>
        <v>#VALUE!</v>
      </c>
      <c r="K67" s="9" t="e">
        <f t="shared" si="2"/>
        <v>#VALUE!</v>
      </c>
    </row>
    <row r="68" spans="1:11" x14ac:dyDescent="0.25">
      <c r="A68" t="str">
        <f>'4. Output'!$A75</f>
        <v xml:space="preserve"> </v>
      </c>
      <c r="B68" t="str">
        <f>'4. Output'!B75</f>
        <v xml:space="preserve"> </v>
      </c>
      <c r="C68" t="str">
        <f>'4. Output'!L75</f>
        <v xml:space="preserve"> </v>
      </c>
      <c r="D68" s="131" t="e">
        <f t="shared" si="0"/>
        <v>#VALUE!</v>
      </c>
      <c r="E68" t="e">
        <f>'4. Output'!G75</f>
        <v>#N/A</v>
      </c>
      <c r="F68" s="9" t="str">
        <f>'4. Output'!H166</f>
        <v xml:space="preserve"> </v>
      </c>
      <c r="G68" t="str">
        <f>'4. Output'!E166</f>
        <v xml:space="preserve"> </v>
      </c>
      <c r="H68" s="9" t="str">
        <f>'4. Output'!H75</f>
        <v xml:space="preserve"> </v>
      </c>
      <c r="I68" t="str">
        <f>'4. Output'!E75</f>
        <v xml:space="preserve"> </v>
      </c>
      <c r="J68" s="10" t="e">
        <f t="shared" si="1"/>
        <v>#VALUE!</v>
      </c>
      <c r="K68" s="9" t="e">
        <f t="shared" si="2"/>
        <v>#VALUE!</v>
      </c>
    </row>
    <row r="69" spans="1:11" x14ac:dyDescent="0.25">
      <c r="A69" t="str">
        <f>'4. Output'!$A76</f>
        <v xml:space="preserve"> </v>
      </c>
      <c r="B69" t="str">
        <f>'4. Output'!B76</f>
        <v xml:space="preserve"> </v>
      </c>
      <c r="C69" t="str">
        <f>'4. Output'!L76</f>
        <v xml:space="preserve"> </v>
      </c>
      <c r="D69" s="131" t="e">
        <f t="shared" si="0"/>
        <v>#VALUE!</v>
      </c>
      <c r="E69" t="e">
        <f>'4. Output'!G76</f>
        <v>#N/A</v>
      </c>
      <c r="F69" s="9" t="str">
        <f>'4. Output'!H167</f>
        <v xml:space="preserve"> </v>
      </c>
      <c r="G69" t="str">
        <f>'4. Output'!E167</f>
        <v xml:space="preserve"> </v>
      </c>
      <c r="H69" s="9" t="str">
        <f>'4. Output'!H76</f>
        <v xml:space="preserve"> </v>
      </c>
      <c r="I69" t="str">
        <f>'4. Output'!E76</f>
        <v xml:space="preserve"> </v>
      </c>
      <c r="J69" s="10" t="e">
        <f t="shared" si="1"/>
        <v>#VALUE!</v>
      </c>
      <c r="K69" s="9" t="e">
        <f t="shared" si="2"/>
        <v>#VALUE!</v>
      </c>
    </row>
    <row r="70" spans="1:11" x14ac:dyDescent="0.25">
      <c r="A70" t="str">
        <f>'4. Output'!$A77</f>
        <v xml:space="preserve"> </v>
      </c>
      <c r="B70" t="str">
        <f>'4. Output'!B77</f>
        <v xml:space="preserve"> </v>
      </c>
      <c r="C70" t="str">
        <f>'4. Output'!L77</f>
        <v xml:space="preserve"> </v>
      </c>
      <c r="D70" s="131" t="e">
        <f t="shared" si="0"/>
        <v>#VALUE!</v>
      </c>
      <c r="E70" t="e">
        <f>'4. Output'!G77</f>
        <v>#N/A</v>
      </c>
      <c r="F70" s="9" t="str">
        <f>'4. Output'!H168</f>
        <v xml:space="preserve"> </v>
      </c>
      <c r="G70" t="str">
        <f>'4. Output'!E168</f>
        <v xml:space="preserve"> </v>
      </c>
      <c r="H70" s="9" t="str">
        <f>'4. Output'!H77</f>
        <v xml:space="preserve"> </v>
      </c>
      <c r="I70" t="str">
        <f>'4. Output'!E77</f>
        <v xml:space="preserve"> </v>
      </c>
      <c r="J70" s="10" t="e">
        <f t="shared" si="1"/>
        <v>#VALUE!</v>
      </c>
      <c r="K70" s="9" t="e">
        <f t="shared" si="2"/>
        <v>#VALUE!</v>
      </c>
    </row>
    <row r="71" spans="1:11" x14ac:dyDescent="0.25">
      <c r="A71" t="str">
        <f>'4. Output'!$A78</f>
        <v xml:space="preserve"> </v>
      </c>
      <c r="B71" t="str">
        <f>'4. Output'!B78</f>
        <v xml:space="preserve"> </v>
      </c>
      <c r="C71" t="str">
        <f>'4. Output'!L78</f>
        <v xml:space="preserve"> </v>
      </c>
      <c r="D71" s="131" t="e">
        <f t="shared" si="0"/>
        <v>#VALUE!</v>
      </c>
      <c r="E71" t="e">
        <f>'4. Output'!G78</f>
        <v>#N/A</v>
      </c>
      <c r="F71" s="9" t="str">
        <f>'4. Output'!H169</f>
        <v xml:space="preserve"> </v>
      </c>
      <c r="G71" t="str">
        <f>'4. Output'!E169</f>
        <v xml:space="preserve"> </v>
      </c>
      <c r="H71" s="9" t="str">
        <f>'4. Output'!H78</f>
        <v xml:space="preserve"> </v>
      </c>
      <c r="I71" t="str">
        <f>'4. Output'!E78</f>
        <v xml:space="preserve"> </v>
      </c>
      <c r="J71" s="10" t="e">
        <f t="shared" si="1"/>
        <v>#VALUE!</v>
      </c>
      <c r="K71" s="9" t="e">
        <f t="shared" si="2"/>
        <v>#VALUE!</v>
      </c>
    </row>
    <row r="72" spans="1:11" x14ac:dyDescent="0.25">
      <c r="A72" t="str">
        <f>'4. Output'!$A79</f>
        <v xml:space="preserve"> </v>
      </c>
      <c r="B72" t="str">
        <f>'4. Output'!B79</f>
        <v xml:space="preserve"> </v>
      </c>
      <c r="C72" t="str">
        <f>'4. Output'!L79</f>
        <v xml:space="preserve"> </v>
      </c>
      <c r="D72" s="131" t="e">
        <f t="shared" si="0"/>
        <v>#VALUE!</v>
      </c>
      <c r="E72" t="e">
        <f>'4. Output'!G79</f>
        <v>#N/A</v>
      </c>
      <c r="F72" s="9" t="str">
        <f>'4. Output'!H170</f>
        <v xml:space="preserve"> </v>
      </c>
      <c r="G72" t="str">
        <f>'4. Output'!E170</f>
        <v xml:space="preserve"> </v>
      </c>
      <c r="H72" s="9" t="str">
        <f>'4. Output'!H79</f>
        <v xml:space="preserve"> </v>
      </c>
      <c r="I72" t="str">
        <f>'4. Output'!E79</f>
        <v xml:space="preserve"> </v>
      </c>
      <c r="J72" s="10" t="e">
        <f t="shared" si="1"/>
        <v>#VALUE!</v>
      </c>
      <c r="K72" s="9" t="e">
        <f t="shared" si="2"/>
        <v>#VALUE!</v>
      </c>
    </row>
    <row r="73" spans="1:11" x14ac:dyDescent="0.25">
      <c r="A73" t="str">
        <f>'4. Output'!$A80</f>
        <v xml:space="preserve"> </v>
      </c>
      <c r="B73" t="str">
        <f>'4. Output'!B80</f>
        <v xml:space="preserve"> </v>
      </c>
      <c r="C73" t="str">
        <f>'4. Output'!L80</f>
        <v xml:space="preserve"> </v>
      </c>
      <c r="D73" s="131" t="e">
        <f t="shared" si="0"/>
        <v>#VALUE!</v>
      </c>
      <c r="E73" t="e">
        <f>'4. Output'!G80</f>
        <v>#N/A</v>
      </c>
      <c r="F73" s="9" t="str">
        <f>'4. Output'!H171</f>
        <v xml:space="preserve"> </v>
      </c>
      <c r="G73" t="str">
        <f>'4. Output'!E171</f>
        <v xml:space="preserve"> </v>
      </c>
      <c r="H73" s="9" t="str">
        <f>'4. Output'!H80</f>
        <v xml:space="preserve"> </v>
      </c>
      <c r="I73" t="str">
        <f>'4. Output'!E80</f>
        <v xml:space="preserve"> </v>
      </c>
      <c r="J73" s="10" t="e">
        <f t="shared" si="1"/>
        <v>#VALUE!</v>
      </c>
      <c r="K73" s="9" t="e">
        <f t="shared" si="2"/>
        <v>#VALUE!</v>
      </c>
    </row>
    <row r="74" spans="1:11" x14ac:dyDescent="0.25">
      <c r="A74" t="str">
        <f>'4. Output'!$A81</f>
        <v xml:space="preserve"> </v>
      </c>
      <c r="B74" t="str">
        <f>'4. Output'!B81</f>
        <v xml:space="preserve"> </v>
      </c>
      <c r="C74" t="str">
        <f>'4. Output'!L81</f>
        <v xml:space="preserve"> </v>
      </c>
      <c r="D74" s="131" t="e">
        <f t="shared" si="0"/>
        <v>#VALUE!</v>
      </c>
      <c r="E74" t="e">
        <f>'4. Output'!G81</f>
        <v>#N/A</v>
      </c>
      <c r="F74" s="9" t="str">
        <f>'4. Output'!H172</f>
        <v xml:space="preserve"> </v>
      </c>
      <c r="G74" t="str">
        <f>'4. Output'!E172</f>
        <v xml:space="preserve"> </v>
      </c>
      <c r="H74" s="9" t="str">
        <f>'4. Output'!H81</f>
        <v xml:space="preserve"> </v>
      </c>
      <c r="I74" t="str">
        <f>'4. Output'!E81</f>
        <v xml:space="preserve"> </v>
      </c>
      <c r="J74" s="10" t="e">
        <f t="shared" si="1"/>
        <v>#VALUE!</v>
      </c>
      <c r="K74" s="9" t="e">
        <f t="shared" si="2"/>
        <v>#VALUE!</v>
      </c>
    </row>
    <row r="75" spans="1:11" x14ac:dyDescent="0.25">
      <c r="A75" t="str">
        <f>'4. Output'!$A82</f>
        <v xml:space="preserve"> </v>
      </c>
      <c r="B75" t="str">
        <f>'4. Output'!B82</f>
        <v xml:space="preserve"> </v>
      </c>
      <c r="C75" t="str">
        <f>'4. Output'!L82</f>
        <v xml:space="preserve"> </v>
      </c>
      <c r="D75" s="131" t="e">
        <f t="shared" si="0"/>
        <v>#VALUE!</v>
      </c>
      <c r="E75" t="e">
        <f>'4. Output'!G82</f>
        <v>#N/A</v>
      </c>
      <c r="F75" s="9" t="str">
        <f>'4. Output'!H173</f>
        <v xml:space="preserve"> </v>
      </c>
      <c r="G75" t="str">
        <f>'4. Output'!E173</f>
        <v xml:space="preserve"> </v>
      </c>
      <c r="H75" s="9" t="str">
        <f>'4. Output'!H82</f>
        <v xml:space="preserve"> </v>
      </c>
      <c r="I75" t="str">
        <f>'4. Output'!E82</f>
        <v xml:space="preserve"> </v>
      </c>
      <c r="J75" s="10" t="e">
        <f t="shared" si="1"/>
        <v>#VALUE!</v>
      </c>
      <c r="K75" s="9" t="e">
        <f t="shared" si="2"/>
        <v>#VALUE!</v>
      </c>
    </row>
    <row r="76" spans="1:11" x14ac:dyDescent="0.25">
      <c r="A76" t="str">
        <f>'4. Output'!$A83</f>
        <v xml:space="preserve"> </v>
      </c>
      <c r="B76" t="str">
        <f>'4. Output'!B83</f>
        <v xml:space="preserve"> </v>
      </c>
      <c r="C76" t="str">
        <f>'4. Output'!L83</f>
        <v xml:space="preserve"> </v>
      </c>
      <c r="D76" s="131" t="e">
        <f t="shared" si="0"/>
        <v>#VALUE!</v>
      </c>
      <c r="E76" t="e">
        <f>'4. Output'!G83</f>
        <v>#N/A</v>
      </c>
      <c r="F76" s="9" t="str">
        <f>'4. Output'!H174</f>
        <v xml:space="preserve"> </v>
      </c>
      <c r="G76" t="str">
        <f>'4. Output'!E174</f>
        <v xml:space="preserve"> </v>
      </c>
      <c r="H76" s="9" t="str">
        <f>'4. Output'!H83</f>
        <v xml:space="preserve"> </v>
      </c>
      <c r="I76" t="str">
        <f>'4. Output'!E83</f>
        <v xml:space="preserve"> </v>
      </c>
      <c r="J76" s="10" t="e">
        <f t="shared" si="1"/>
        <v>#VALUE!</v>
      </c>
      <c r="K76" s="9" t="e">
        <f t="shared" si="2"/>
        <v>#VALUE!</v>
      </c>
    </row>
    <row r="77" spans="1:11" x14ac:dyDescent="0.25">
      <c r="A77" t="str">
        <f>'4. Output'!$A84</f>
        <v xml:space="preserve"> </v>
      </c>
      <c r="B77" t="str">
        <f>'4. Output'!B84</f>
        <v xml:space="preserve"> </v>
      </c>
      <c r="C77" t="str">
        <f>'4. Output'!L84</f>
        <v xml:space="preserve"> </v>
      </c>
      <c r="D77" s="131" t="e">
        <f t="shared" si="0"/>
        <v>#VALUE!</v>
      </c>
      <c r="E77" t="e">
        <f>'4. Output'!G84</f>
        <v>#N/A</v>
      </c>
      <c r="F77" s="9" t="str">
        <f>'4. Output'!H175</f>
        <v xml:space="preserve"> </v>
      </c>
      <c r="G77" t="str">
        <f>'4. Output'!E175</f>
        <v xml:space="preserve"> </v>
      </c>
      <c r="H77" s="9" t="str">
        <f>'4. Output'!H84</f>
        <v xml:space="preserve"> </v>
      </c>
      <c r="I77" t="str">
        <f>'4. Output'!E84</f>
        <v xml:space="preserve"> </v>
      </c>
      <c r="J77" s="10" t="e">
        <f t="shared" si="1"/>
        <v>#VALUE!</v>
      </c>
      <c r="K77" s="9" t="e">
        <f t="shared" si="2"/>
        <v>#VALUE!</v>
      </c>
    </row>
    <row r="78" spans="1:11" x14ac:dyDescent="0.25">
      <c r="A78" t="str">
        <f>'4. Output'!$A85</f>
        <v xml:space="preserve"> </v>
      </c>
      <c r="B78" t="str">
        <f>'4. Output'!B85</f>
        <v xml:space="preserve"> </v>
      </c>
      <c r="C78" t="str">
        <f>'4. Output'!L85</f>
        <v xml:space="preserve"> </v>
      </c>
      <c r="D78" s="131" t="e">
        <f t="shared" si="0"/>
        <v>#VALUE!</v>
      </c>
      <c r="E78" t="e">
        <f>'4. Output'!G85</f>
        <v>#N/A</v>
      </c>
      <c r="F78" s="9" t="str">
        <f>'4. Output'!H176</f>
        <v xml:space="preserve"> </v>
      </c>
      <c r="G78" t="str">
        <f>'4. Output'!E176</f>
        <v xml:space="preserve"> </v>
      </c>
      <c r="H78" s="9" t="str">
        <f>'4. Output'!H85</f>
        <v xml:space="preserve"> </v>
      </c>
      <c r="I78" t="str">
        <f>'4. Output'!E85</f>
        <v xml:space="preserve"> </v>
      </c>
      <c r="J78" s="10" t="e">
        <f t="shared" si="1"/>
        <v>#VALUE!</v>
      </c>
      <c r="K78" s="9" t="e">
        <f t="shared" si="2"/>
        <v>#VALUE!</v>
      </c>
    </row>
    <row r="79" spans="1:11" x14ac:dyDescent="0.25">
      <c r="A79" t="str">
        <f>'4. Output'!$A86</f>
        <v xml:space="preserve"> </v>
      </c>
      <c r="B79" t="str">
        <f>'4. Output'!B86</f>
        <v xml:space="preserve"> </v>
      </c>
      <c r="C79" t="str">
        <f>'4. Output'!L86</f>
        <v xml:space="preserve"> </v>
      </c>
      <c r="D79" s="131" t="e">
        <f t="shared" si="0"/>
        <v>#VALUE!</v>
      </c>
      <c r="E79" t="e">
        <f>'4. Output'!G86</f>
        <v>#N/A</v>
      </c>
      <c r="F79" s="9" t="str">
        <f>'4. Output'!H177</f>
        <v xml:space="preserve"> </v>
      </c>
      <c r="G79" t="str">
        <f>'4. Output'!E177</f>
        <v xml:space="preserve"> </v>
      </c>
      <c r="H79" s="9" t="str">
        <f>'4. Output'!H86</f>
        <v xml:space="preserve"> </v>
      </c>
      <c r="I79" t="str">
        <f>'4. Output'!E86</f>
        <v xml:space="preserve"> </v>
      </c>
      <c r="J79" s="10" t="e">
        <f t="shared" si="1"/>
        <v>#VALUE!</v>
      </c>
      <c r="K79" s="9" t="e">
        <f t="shared" si="2"/>
        <v>#VALUE!</v>
      </c>
    </row>
    <row r="80" spans="1:11" x14ac:dyDescent="0.25">
      <c r="A80" t="str">
        <f>'4. Output'!$A87</f>
        <v xml:space="preserve"> </v>
      </c>
      <c r="B80" t="str">
        <f>'4. Output'!B87</f>
        <v xml:space="preserve"> </v>
      </c>
      <c r="C80" t="str">
        <f>'4. Output'!L87</f>
        <v xml:space="preserve"> </v>
      </c>
      <c r="D80" s="131" t="e">
        <f t="shared" si="0"/>
        <v>#VALUE!</v>
      </c>
      <c r="E80" t="e">
        <f>'4. Output'!G87</f>
        <v>#N/A</v>
      </c>
      <c r="F80" s="9" t="str">
        <f>'4. Output'!H178</f>
        <v xml:space="preserve"> </v>
      </c>
      <c r="G80" t="str">
        <f>'4. Output'!E178</f>
        <v xml:space="preserve"> </v>
      </c>
      <c r="H80" s="9" t="str">
        <f>'4. Output'!H87</f>
        <v xml:space="preserve"> </v>
      </c>
      <c r="I80" t="str">
        <f>'4. Output'!E87</f>
        <v xml:space="preserve"> </v>
      </c>
      <c r="J80" s="10" t="e">
        <f t="shared" si="1"/>
        <v>#VALUE!</v>
      </c>
      <c r="K80" s="9" t="e">
        <f t="shared" si="2"/>
        <v>#VALUE!</v>
      </c>
    </row>
    <row r="81" spans="1:11" x14ac:dyDescent="0.25">
      <c r="A81" t="str">
        <f>'4. Output'!$A88</f>
        <v xml:space="preserve"> </v>
      </c>
      <c r="B81" t="str">
        <f>'4. Output'!B88</f>
        <v xml:space="preserve"> </v>
      </c>
      <c r="C81" t="str">
        <f>'4. Output'!L88</f>
        <v xml:space="preserve"> </v>
      </c>
      <c r="D81" s="131" t="e">
        <f t="shared" si="0"/>
        <v>#VALUE!</v>
      </c>
      <c r="E81" t="e">
        <f>'4. Output'!G88</f>
        <v>#N/A</v>
      </c>
      <c r="F81" s="9" t="str">
        <f>'4. Output'!H179</f>
        <v xml:space="preserve"> </v>
      </c>
      <c r="G81" t="str">
        <f>'4. Output'!E179</f>
        <v xml:space="preserve"> </v>
      </c>
      <c r="H81" s="9" t="str">
        <f>'4. Output'!H88</f>
        <v xml:space="preserve"> </v>
      </c>
      <c r="I81" t="str">
        <f>'4. Output'!E88</f>
        <v xml:space="preserve"> </v>
      </c>
      <c r="J81" s="10" t="e">
        <f t="shared" si="1"/>
        <v>#VALUE!</v>
      </c>
      <c r="K81" s="9" t="e">
        <f t="shared" si="2"/>
        <v>#VALUE!</v>
      </c>
    </row>
    <row r="82" spans="1:11" x14ac:dyDescent="0.25">
      <c r="A82" t="str">
        <f>'4. Output'!$A89</f>
        <v xml:space="preserve"> </v>
      </c>
      <c r="B82" t="str">
        <f>'4. Output'!B89</f>
        <v xml:space="preserve"> </v>
      </c>
      <c r="C82" t="str">
        <f>'4. Output'!L89</f>
        <v xml:space="preserve"> </v>
      </c>
      <c r="D82" s="131" t="e">
        <f t="shared" si="0"/>
        <v>#VALUE!</v>
      </c>
      <c r="E82" t="e">
        <f>'4. Output'!G89</f>
        <v>#N/A</v>
      </c>
      <c r="F82" s="9" t="str">
        <f>'4. Output'!H180</f>
        <v xml:space="preserve"> </v>
      </c>
      <c r="G82" t="str">
        <f>'4. Output'!E180</f>
        <v xml:space="preserve"> </v>
      </c>
      <c r="H82" s="9" t="str">
        <f>'4. Output'!H89</f>
        <v xml:space="preserve"> </v>
      </c>
      <c r="I82" t="str">
        <f>'4. Output'!E89</f>
        <v xml:space="preserve"> </v>
      </c>
      <c r="J82" s="10" t="e">
        <f t="shared" si="1"/>
        <v>#VALUE!</v>
      </c>
      <c r="K82" s="9" t="e">
        <f t="shared" si="2"/>
        <v>#VALUE!</v>
      </c>
    </row>
    <row r="83" spans="1:11" x14ac:dyDescent="0.25">
      <c r="A83" t="str">
        <f>'4. Output'!$A90</f>
        <v xml:space="preserve"> </v>
      </c>
      <c r="B83" t="str">
        <f>'4. Output'!B90</f>
        <v xml:space="preserve"> </v>
      </c>
      <c r="C83" t="str">
        <f>'4. Output'!L90</f>
        <v xml:space="preserve"> </v>
      </c>
      <c r="D83" s="131" t="e">
        <f t="shared" si="0"/>
        <v>#VALUE!</v>
      </c>
      <c r="E83" t="e">
        <f>'4. Output'!G90</f>
        <v>#N/A</v>
      </c>
      <c r="F83" s="9" t="str">
        <f>'4. Output'!H181</f>
        <v xml:space="preserve"> </v>
      </c>
      <c r="G83" t="str">
        <f>'4. Output'!E181</f>
        <v xml:space="preserve"> </v>
      </c>
      <c r="H83" s="9" t="str">
        <f>'4. Output'!H90</f>
        <v xml:space="preserve"> </v>
      </c>
      <c r="I83" t="str">
        <f>'4. Output'!E90</f>
        <v xml:space="preserve"> </v>
      </c>
      <c r="J83" s="10" t="e">
        <f t="shared" si="1"/>
        <v>#VALUE!</v>
      </c>
      <c r="K83" s="9" t="e">
        <f t="shared" si="2"/>
        <v>#VALUE!</v>
      </c>
    </row>
    <row r="84" spans="1:11" x14ac:dyDescent="0.25">
      <c r="A84" t="str">
        <f>'4. Output'!$A91</f>
        <v xml:space="preserve"> </v>
      </c>
      <c r="B84" t="str">
        <f>'4. Output'!B91</f>
        <v xml:space="preserve"> </v>
      </c>
      <c r="C84" t="str">
        <f>'4. Output'!L91</f>
        <v xml:space="preserve"> </v>
      </c>
      <c r="D84" s="131" t="e">
        <f t="shared" si="0"/>
        <v>#VALUE!</v>
      </c>
      <c r="E84" t="e">
        <f>'4. Output'!G91</f>
        <v>#N/A</v>
      </c>
      <c r="F84" s="9" t="str">
        <f>'4. Output'!H182</f>
        <v xml:space="preserve"> </v>
      </c>
      <c r="G84" t="str">
        <f>'4. Output'!E182</f>
        <v xml:space="preserve"> </v>
      </c>
      <c r="H84" s="9" t="str">
        <f>'4. Output'!H91</f>
        <v xml:space="preserve"> </v>
      </c>
      <c r="I84" t="str">
        <f>'4. Output'!E91</f>
        <v xml:space="preserve"> </v>
      </c>
      <c r="J84" s="10" t="e">
        <f t="shared" si="1"/>
        <v>#VALUE!</v>
      </c>
      <c r="K84" s="9" t="e">
        <f t="shared" si="2"/>
        <v>#VALUE!</v>
      </c>
    </row>
    <row r="85" spans="1:11" x14ac:dyDescent="0.25">
      <c r="A85" t="str">
        <f>'4. Output'!$A92</f>
        <v xml:space="preserve"> </v>
      </c>
      <c r="B85" t="str">
        <f>'4. Output'!B92</f>
        <v xml:space="preserve"> </v>
      </c>
      <c r="C85" t="str">
        <f>'4. Output'!L92</f>
        <v xml:space="preserve"> </v>
      </c>
      <c r="D85" s="131" t="e">
        <f t="shared" si="0"/>
        <v>#VALUE!</v>
      </c>
      <c r="E85" t="e">
        <f>'4. Output'!G92</f>
        <v>#N/A</v>
      </c>
      <c r="F85" s="9" t="str">
        <f>'4. Output'!H183</f>
        <v xml:space="preserve"> </v>
      </c>
      <c r="G85" t="str">
        <f>'4. Output'!E183</f>
        <v xml:space="preserve"> </v>
      </c>
      <c r="H85" s="9" t="str">
        <f>'4. Output'!H92</f>
        <v xml:space="preserve"> </v>
      </c>
      <c r="I85" t="str">
        <f>'4. Output'!E92</f>
        <v xml:space="preserve"> </v>
      </c>
      <c r="J85" s="10" t="e">
        <f t="shared" si="1"/>
        <v>#VALUE!</v>
      </c>
      <c r="K85" s="9" t="e">
        <f t="shared" si="2"/>
        <v>#VALUE!</v>
      </c>
    </row>
    <row r="86" spans="1:11" x14ac:dyDescent="0.25">
      <c r="A86" t="str">
        <f>'4. Output'!$A93</f>
        <v xml:space="preserve"> </v>
      </c>
      <c r="B86" t="str">
        <f>'4. Output'!B93</f>
        <v xml:space="preserve"> </v>
      </c>
      <c r="C86" t="str">
        <f>'4. Output'!L93</f>
        <v xml:space="preserve"> </v>
      </c>
      <c r="D86" s="131" t="e">
        <f t="shared" si="0"/>
        <v>#VALUE!</v>
      </c>
      <c r="E86" t="e">
        <f>'4. Output'!G93</f>
        <v>#N/A</v>
      </c>
      <c r="F86" s="9" t="str">
        <f>'4. Output'!H184</f>
        <v xml:space="preserve"> </v>
      </c>
      <c r="G86" t="str">
        <f>'4. Output'!E184</f>
        <v xml:space="preserve"> </v>
      </c>
      <c r="H86" s="9" t="str">
        <f>'4. Output'!H93</f>
        <v xml:space="preserve"> </v>
      </c>
      <c r="I86" t="str">
        <f>'4. Output'!E93</f>
        <v xml:space="preserve"> </v>
      </c>
      <c r="J86" s="10" t="e">
        <f t="shared" si="1"/>
        <v>#VALUE!</v>
      </c>
      <c r="K86" s="9" t="e">
        <f t="shared" si="2"/>
        <v>#VALUE!</v>
      </c>
    </row>
    <row r="87" spans="1:11" x14ac:dyDescent="0.25">
      <c r="A87" t="str">
        <f>'4. Output'!$A94</f>
        <v xml:space="preserve"> </v>
      </c>
      <c r="B87" t="str">
        <f>'4. Output'!B94</f>
        <v xml:space="preserve"> </v>
      </c>
      <c r="C87" t="str">
        <f>'4. Output'!L94</f>
        <v xml:space="preserve"> </v>
      </c>
      <c r="D87" s="131" t="e">
        <f t="shared" si="0"/>
        <v>#VALUE!</v>
      </c>
      <c r="E87" t="e">
        <f>'4. Output'!G94</f>
        <v>#N/A</v>
      </c>
      <c r="F87" s="9" t="str">
        <f>'4. Output'!H185</f>
        <v xml:space="preserve"> </v>
      </c>
      <c r="G87" t="str">
        <f>'4. Output'!E185</f>
        <v xml:space="preserve"> </v>
      </c>
      <c r="H87" s="9" t="str">
        <f>'4. Output'!H94</f>
        <v xml:space="preserve"> </v>
      </c>
      <c r="I87" t="str">
        <f>'4. Output'!E94</f>
        <v xml:space="preserve"> </v>
      </c>
      <c r="J87" s="10" t="e">
        <f t="shared" si="1"/>
        <v>#VALUE!</v>
      </c>
      <c r="K87" s="9" t="e">
        <f t="shared" si="2"/>
        <v>#VALUE!</v>
      </c>
    </row>
    <row r="88" spans="1:11" x14ac:dyDescent="0.25">
      <c r="A88" t="str">
        <f>'4. Output'!$A95</f>
        <v xml:space="preserve"> </v>
      </c>
      <c r="B88" t="str">
        <f>'4. Output'!B95</f>
        <v xml:space="preserve"> </v>
      </c>
      <c r="C88" t="str">
        <f>'4. Output'!L95</f>
        <v xml:space="preserve"> </v>
      </c>
      <c r="D88" s="131" t="e">
        <f t="shared" si="0"/>
        <v>#VALUE!</v>
      </c>
      <c r="E88" t="e">
        <f>'4. Output'!G95</f>
        <v>#N/A</v>
      </c>
      <c r="F88" s="9" t="str">
        <f>'4. Output'!H186</f>
        <v xml:space="preserve"> </v>
      </c>
      <c r="G88" t="str">
        <f>'4. Output'!E186</f>
        <v xml:space="preserve"> </v>
      </c>
      <c r="H88" s="9" t="str">
        <f>'4. Output'!H95</f>
        <v xml:space="preserve"> </v>
      </c>
      <c r="I88" t="str">
        <f>'4. Output'!E95</f>
        <v xml:space="preserve"> </v>
      </c>
      <c r="J88" s="10" t="e">
        <f t="shared" si="1"/>
        <v>#VALUE!</v>
      </c>
      <c r="K88" s="9" t="e">
        <f t="shared" si="2"/>
        <v>#VALUE!</v>
      </c>
    </row>
    <row r="89" spans="1:11" x14ac:dyDescent="0.25">
      <c r="A89" t="str">
        <f>'4. Output'!$A96</f>
        <v xml:space="preserve"> </v>
      </c>
      <c r="B89" t="str">
        <f>'4. Output'!B96</f>
        <v xml:space="preserve"> </v>
      </c>
      <c r="C89" t="str">
        <f>'4. Output'!L96</f>
        <v xml:space="preserve"> </v>
      </c>
      <c r="D89" s="131" t="e">
        <f t="shared" si="0"/>
        <v>#VALUE!</v>
      </c>
      <c r="E89" t="e">
        <f>'4. Output'!G96</f>
        <v>#N/A</v>
      </c>
      <c r="F89" s="9" t="str">
        <f>'4. Output'!H187</f>
        <v xml:space="preserve"> </v>
      </c>
      <c r="G89" t="str">
        <f>'4. Output'!E187</f>
        <v xml:space="preserve"> </v>
      </c>
      <c r="H89" s="9" t="str">
        <f>'4. Output'!H96</f>
        <v xml:space="preserve"> </v>
      </c>
      <c r="I89" t="str">
        <f>'4. Output'!E96</f>
        <v xml:space="preserve"> </v>
      </c>
      <c r="J89" s="10" t="e">
        <f t="shared" si="1"/>
        <v>#VALUE!</v>
      </c>
      <c r="K89" s="9" t="e">
        <f t="shared" si="2"/>
        <v>#VALUE!</v>
      </c>
    </row>
    <row r="90" spans="1:11" x14ac:dyDescent="0.25">
      <c r="A90" t="str">
        <f>'4. Output'!$A97</f>
        <v xml:space="preserve"> </v>
      </c>
      <c r="B90" t="str">
        <f>'4. Output'!B97</f>
        <v xml:space="preserve"> </v>
      </c>
      <c r="C90" t="str">
        <f>'4. Output'!L97</f>
        <v xml:space="preserve"> </v>
      </c>
      <c r="D90" s="131" t="e">
        <f t="shared" ref="D90:D121" si="3">RIGHT(B90,LEN(B90)-SEARCH("_",B90))</f>
        <v>#VALUE!</v>
      </c>
      <c r="E90" t="e">
        <f>'4. Output'!G97</f>
        <v>#N/A</v>
      </c>
      <c r="F90" s="9" t="str">
        <f>'4. Output'!H188</f>
        <v xml:space="preserve"> </v>
      </c>
      <c r="G90" t="str">
        <f>'4. Output'!E188</f>
        <v xml:space="preserve"> </v>
      </c>
      <c r="H90" s="9" t="str">
        <f>'4. Output'!H97</f>
        <v xml:space="preserve"> </v>
      </c>
      <c r="I90" t="str">
        <f>'4. Output'!E97</f>
        <v xml:space="preserve"> </v>
      </c>
      <c r="J90" s="10" t="e">
        <f t="shared" ref="J90:J121" si="4">I90/G90</f>
        <v>#VALUE!</v>
      </c>
      <c r="K90" s="9" t="e">
        <f t="shared" ref="K90:K121" si="5">H90/5*1000</f>
        <v>#VALUE!</v>
      </c>
    </row>
    <row r="91" spans="1:11" x14ac:dyDescent="0.25">
      <c r="A91" t="str">
        <f>'4. Output'!$A98</f>
        <v xml:space="preserve"> </v>
      </c>
      <c r="B91" t="str">
        <f>'4. Output'!B98</f>
        <v xml:space="preserve"> </v>
      </c>
      <c r="C91" t="str">
        <f>'4. Output'!L98</f>
        <v xml:space="preserve"> </v>
      </c>
      <c r="D91" s="131" t="e">
        <f t="shared" si="3"/>
        <v>#VALUE!</v>
      </c>
      <c r="E91" t="e">
        <f>'4. Output'!G98</f>
        <v>#N/A</v>
      </c>
      <c r="F91" s="9" t="str">
        <f>'4. Output'!H189</f>
        <v xml:space="preserve"> </v>
      </c>
      <c r="G91" t="str">
        <f>'4. Output'!E189</f>
        <v xml:space="preserve"> </v>
      </c>
      <c r="H91" s="9" t="str">
        <f>'4. Output'!H98</f>
        <v xml:space="preserve"> </v>
      </c>
      <c r="I91" t="str">
        <f>'4. Output'!E98</f>
        <v xml:space="preserve"> </v>
      </c>
      <c r="J91" s="10" t="e">
        <f t="shared" si="4"/>
        <v>#VALUE!</v>
      </c>
      <c r="K91" s="9" t="e">
        <f t="shared" si="5"/>
        <v>#VALUE!</v>
      </c>
    </row>
    <row r="92" spans="1:11" x14ac:dyDescent="0.25">
      <c r="A92" t="str">
        <f>'4. Output'!$A99</f>
        <v xml:space="preserve"> </v>
      </c>
      <c r="B92" t="str">
        <f>'4. Output'!B99</f>
        <v xml:space="preserve"> </v>
      </c>
      <c r="C92" t="str">
        <f>'4. Output'!L99</f>
        <v xml:space="preserve"> </v>
      </c>
      <c r="D92" s="131" t="e">
        <f t="shared" si="3"/>
        <v>#VALUE!</v>
      </c>
      <c r="E92" t="e">
        <f>'4. Output'!G99</f>
        <v>#N/A</v>
      </c>
      <c r="F92" s="9" t="str">
        <f>'4. Output'!H190</f>
        <v xml:space="preserve"> </v>
      </c>
      <c r="G92" t="str">
        <f>'4. Output'!E190</f>
        <v xml:space="preserve"> </v>
      </c>
      <c r="H92" s="9" t="str">
        <f>'4. Output'!H99</f>
        <v xml:space="preserve"> </v>
      </c>
      <c r="I92" t="str">
        <f>'4. Output'!E99</f>
        <v xml:space="preserve"> </v>
      </c>
      <c r="J92" s="10" t="e">
        <f t="shared" si="4"/>
        <v>#VALUE!</v>
      </c>
      <c r="K92" s="9" t="e">
        <f t="shared" si="5"/>
        <v>#VALUE!</v>
      </c>
    </row>
    <row r="93" spans="1:11" x14ac:dyDescent="0.25">
      <c r="A93" t="str">
        <f>'4. Output'!$A100</f>
        <v xml:space="preserve"> </v>
      </c>
      <c r="B93" t="str">
        <f>'4. Output'!B100</f>
        <v xml:space="preserve"> </v>
      </c>
      <c r="C93" t="str">
        <f>'4. Output'!L100</f>
        <v xml:space="preserve"> </v>
      </c>
      <c r="D93" s="131" t="e">
        <f t="shared" si="3"/>
        <v>#VALUE!</v>
      </c>
      <c r="E93" t="e">
        <f>'4. Output'!G100</f>
        <v>#N/A</v>
      </c>
      <c r="F93" s="9" t="str">
        <f>'4. Output'!H191</f>
        <v xml:space="preserve"> </v>
      </c>
      <c r="G93" t="str">
        <f>'4. Output'!E191</f>
        <v xml:space="preserve"> </v>
      </c>
      <c r="H93" s="9" t="str">
        <f>'4. Output'!H100</f>
        <v xml:space="preserve"> </v>
      </c>
      <c r="I93" t="str">
        <f>'4. Output'!E100</f>
        <v xml:space="preserve"> </v>
      </c>
      <c r="J93" s="10" t="e">
        <f t="shared" si="4"/>
        <v>#VALUE!</v>
      </c>
      <c r="K93" s="9" t="e">
        <f t="shared" si="5"/>
        <v>#VALUE!</v>
      </c>
    </row>
    <row r="94" spans="1:11" x14ac:dyDescent="0.25">
      <c r="A94" t="str">
        <f>'4. Output'!$A101</f>
        <v xml:space="preserve"> </v>
      </c>
      <c r="B94" t="str">
        <f>'4. Output'!B101</f>
        <v xml:space="preserve"> </v>
      </c>
      <c r="C94" t="str">
        <f>'4. Output'!L101</f>
        <v xml:space="preserve"> </v>
      </c>
      <c r="D94" s="131" t="e">
        <f t="shared" si="3"/>
        <v>#VALUE!</v>
      </c>
      <c r="E94" t="e">
        <f>'4. Output'!G101</f>
        <v>#N/A</v>
      </c>
      <c r="F94" s="9" t="str">
        <f>'4. Output'!H192</f>
        <v xml:space="preserve"> </v>
      </c>
      <c r="G94" t="str">
        <f>'4. Output'!E192</f>
        <v xml:space="preserve"> </v>
      </c>
      <c r="H94" s="9" t="str">
        <f>'4. Output'!H101</f>
        <v xml:space="preserve"> </v>
      </c>
      <c r="I94" t="str">
        <f>'4. Output'!E101</f>
        <v xml:space="preserve"> </v>
      </c>
      <c r="J94" s="10" t="e">
        <f t="shared" si="4"/>
        <v>#VALUE!</v>
      </c>
      <c r="K94" s="9" t="e">
        <f t="shared" si="5"/>
        <v>#VALUE!</v>
      </c>
    </row>
    <row r="95" spans="1:11" x14ac:dyDescent="0.25">
      <c r="A95" t="str">
        <f>'4. Output'!$A102</f>
        <v xml:space="preserve"> </v>
      </c>
      <c r="B95" t="str">
        <f>'4. Output'!B102</f>
        <v xml:space="preserve"> </v>
      </c>
      <c r="C95" t="str">
        <f>'4. Output'!L102</f>
        <v xml:space="preserve"> </v>
      </c>
      <c r="D95" s="131" t="e">
        <f t="shared" si="3"/>
        <v>#VALUE!</v>
      </c>
      <c r="E95" t="e">
        <f>'4. Output'!G102</f>
        <v>#N/A</v>
      </c>
      <c r="F95" s="9" t="str">
        <f>'4. Output'!H193</f>
        <v xml:space="preserve"> </v>
      </c>
      <c r="G95" t="str">
        <f>'4. Output'!E193</f>
        <v xml:space="preserve"> </v>
      </c>
      <c r="H95" s="9" t="str">
        <f>'4. Output'!H102</f>
        <v xml:space="preserve"> </v>
      </c>
      <c r="I95" t="str">
        <f>'4. Output'!E102</f>
        <v xml:space="preserve"> </v>
      </c>
      <c r="J95" s="10" t="e">
        <f t="shared" si="4"/>
        <v>#VALUE!</v>
      </c>
      <c r="K95" s="9" t="e">
        <f t="shared" si="5"/>
        <v>#VALUE!</v>
      </c>
    </row>
    <row r="96" spans="1:11" x14ac:dyDescent="0.25">
      <c r="A96" t="str">
        <f>'4. Output'!$A103</f>
        <v xml:space="preserve"> </v>
      </c>
      <c r="B96" t="str">
        <f>'4. Output'!B103</f>
        <v xml:space="preserve"> </v>
      </c>
      <c r="C96" t="str">
        <f>'4. Output'!L103</f>
        <v xml:space="preserve"> </v>
      </c>
      <c r="D96" s="131" t="e">
        <f t="shared" si="3"/>
        <v>#VALUE!</v>
      </c>
      <c r="E96" t="e">
        <f>'4. Output'!G103</f>
        <v>#N/A</v>
      </c>
      <c r="F96" s="9" t="str">
        <f>'4. Output'!H194</f>
        <v xml:space="preserve"> </v>
      </c>
      <c r="G96" t="str">
        <f>'4. Output'!E194</f>
        <v xml:space="preserve"> </v>
      </c>
      <c r="H96" s="9" t="str">
        <f>'4. Output'!H103</f>
        <v xml:space="preserve"> </v>
      </c>
      <c r="I96" t="str">
        <f>'4. Output'!E103</f>
        <v xml:space="preserve"> </v>
      </c>
      <c r="J96" s="10" t="e">
        <f t="shared" si="4"/>
        <v>#VALUE!</v>
      </c>
      <c r="K96" s="9" t="e">
        <f t="shared" si="5"/>
        <v>#VALUE!</v>
      </c>
    </row>
    <row r="97" spans="1:11" x14ac:dyDescent="0.25">
      <c r="A97" t="str">
        <f>'4. Output'!$A104</f>
        <v xml:space="preserve"> </v>
      </c>
      <c r="B97" t="str">
        <f>'4. Output'!B104</f>
        <v xml:space="preserve"> </v>
      </c>
      <c r="C97" t="str">
        <f>'4. Output'!L104</f>
        <v xml:space="preserve"> </v>
      </c>
      <c r="D97" s="131" t="e">
        <f t="shared" si="3"/>
        <v>#VALUE!</v>
      </c>
      <c r="E97" t="e">
        <f>'4. Output'!G104</f>
        <v>#N/A</v>
      </c>
      <c r="F97" s="9" t="str">
        <f>'4. Output'!H195</f>
        <v xml:space="preserve"> </v>
      </c>
      <c r="G97" t="str">
        <f>'4. Output'!E195</f>
        <v xml:space="preserve"> </v>
      </c>
      <c r="H97" s="9" t="str">
        <f>'4. Output'!H104</f>
        <v xml:space="preserve"> </v>
      </c>
      <c r="I97" t="str">
        <f>'4. Output'!E104</f>
        <v xml:space="preserve"> </v>
      </c>
      <c r="J97" s="10" t="e">
        <f t="shared" si="4"/>
        <v>#VALUE!</v>
      </c>
      <c r="K97" s="9" t="e">
        <f t="shared" si="5"/>
        <v>#VALUE!</v>
      </c>
    </row>
    <row r="98" spans="1:11" x14ac:dyDescent="0.25">
      <c r="A98" t="str">
        <f>'4. Output'!$A105</f>
        <v xml:space="preserve"> </v>
      </c>
      <c r="B98" t="str">
        <f>'4. Output'!B105</f>
        <v xml:space="preserve"> </v>
      </c>
      <c r="C98" t="str">
        <f>'4. Output'!L105</f>
        <v xml:space="preserve"> </v>
      </c>
      <c r="D98" s="131" t="e">
        <f t="shared" si="3"/>
        <v>#VALUE!</v>
      </c>
      <c r="E98" t="e">
        <f>'4. Output'!G105</f>
        <v>#N/A</v>
      </c>
      <c r="F98" s="9" t="str">
        <f>'4. Output'!H196</f>
        <v xml:space="preserve"> </v>
      </c>
      <c r="G98" t="str">
        <f>'4. Output'!E196</f>
        <v xml:space="preserve"> </v>
      </c>
      <c r="H98" s="9" t="str">
        <f>'4. Output'!H105</f>
        <v xml:space="preserve"> </v>
      </c>
      <c r="I98" t="str">
        <f>'4. Output'!E105</f>
        <v xml:space="preserve"> </v>
      </c>
      <c r="J98" s="10" t="e">
        <f t="shared" si="4"/>
        <v>#VALUE!</v>
      </c>
      <c r="K98" s="9" t="e">
        <f t="shared" si="5"/>
        <v>#VALUE!</v>
      </c>
    </row>
    <row r="99" spans="1:11" x14ac:dyDescent="0.25">
      <c r="A99" t="str">
        <f>'4. Output'!$A106</f>
        <v xml:space="preserve"> </v>
      </c>
      <c r="B99" t="str">
        <f>'4. Output'!B106</f>
        <v xml:space="preserve"> </v>
      </c>
      <c r="C99" t="str">
        <f>'4. Output'!L106</f>
        <v xml:space="preserve"> </v>
      </c>
      <c r="D99" s="131" t="e">
        <f t="shared" si="3"/>
        <v>#VALUE!</v>
      </c>
      <c r="E99" t="e">
        <f>'4. Output'!G106</f>
        <v>#N/A</v>
      </c>
      <c r="F99" s="9" t="str">
        <f>'4. Output'!H197</f>
        <v xml:space="preserve"> </v>
      </c>
      <c r="G99" t="str">
        <f>'4. Output'!E197</f>
        <v xml:space="preserve"> </v>
      </c>
      <c r="H99" s="9" t="str">
        <f>'4. Output'!H106</f>
        <v xml:space="preserve"> </v>
      </c>
      <c r="I99" t="str">
        <f>'4. Output'!E106</f>
        <v xml:space="preserve"> </v>
      </c>
      <c r="J99" s="10" t="e">
        <f t="shared" si="4"/>
        <v>#VALUE!</v>
      </c>
      <c r="K99" s="9" t="e">
        <f t="shared" si="5"/>
        <v>#VALUE!</v>
      </c>
    </row>
    <row r="100" spans="1:11" x14ac:dyDescent="0.25">
      <c r="A100" t="str">
        <f>'4. Output'!$A107</f>
        <v xml:space="preserve"> </v>
      </c>
      <c r="B100" t="str">
        <f>'4. Output'!B107</f>
        <v xml:space="preserve"> </v>
      </c>
      <c r="C100" t="str">
        <f>'4. Output'!L107</f>
        <v xml:space="preserve"> </v>
      </c>
      <c r="D100" s="131" t="e">
        <f t="shared" si="3"/>
        <v>#VALUE!</v>
      </c>
      <c r="E100" t="e">
        <f>'4. Output'!G107</f>
        <v>#N/A</v>
      </c>
      <c r="F100" s="9" t="str">
        <f>'4. Output'!H198</f>
        <v xml:space="preserve"> </v>
      </c>
      <c r="G100" t="str">
        <f>'4. Output'!E198</f>
        <v xml:space="preserve"> </v>
      </c>
      <c r="H100" s="9" t="str">
        <f>'4. Output'!H107</f>
        <v xml:space="preserve"> </v>
      </c>
      <c r="I100" t="str">
        <f>'4. Output'!E107</f>
        <v xml:space="preserve"> </v>
      </c>
      <c r="J100" s="10" t="e">
        <f t="shared" si="4"/>
        <v>#VALUE!</v>
      </c>
      <c r="K100" s="9" t="e">
        <f t="shared" si="5"/>
        <v>#VALUE!</v>
      </c>
    </row>
    <row r="101" spans="1:11" x14ac:dyDescent="0.25">
      <c r="A101" t="str">
        <f>'4. Output'!$A108</f>
        <v xml:space="preserve"> </v>
      </c>
      <c r="B101" t="str">
        <f>'4. Output'!B108</f>
        <v xml:space="preserve"> </v>
      </c>
      <c r="C101" t="str">
        <f>'4. Output'!L108</f>
        <v xml:space="preserve"> </v>
      </c>
      <c r="D101" s="131" t="e">
        <f t="shared" si="3"/>
        <v>#VALUE!</v>
      </c>
      <c r="E101" t="e">
        <f>'4. Output'!G108</f>
        <v>#N/A</v>
      </c>
      <c r="F101" s="9" t="str">
        <f>'4. Output'!H199</f>
        <v xml:space="preserve"> </v>
      </c>
      <c r="G101" t="str">
        <f>'4. Output'!E199</f>
        <v xml:space="preserve"> </v>
      </c>
      <c r="H101" s="9" t="str">
        <f>'4. Output'!H108</f>
        <v xml:space="preserve"> </v>
      </c>
      <c r="I101" t="str">
        <f>'4. Output'!E108</f>
        <v xml:space="preserve"> </v>
      </c>
      <c r="J101" s="10" t="e">
        <f t="shared" si="4"/>
        <v>#VALUE!</v>
      </c>
      <c r="K101" s="9" t="e">
        <f t="shared" si="5"/>
        <v>#VALUE!</v>
      </c>
    </row>
    <row r="102" spans="1:11" x14ac:dyDescent="0.25">
      <c r="A102" t="str">
        <f>'4. Output'!$A109</f>
        <v xml:space="preserve"> </v>
      </c>
      <c r="B102" t="str">
        <f>'4. Output'!B109</f>
        <v xml:space="preserve"> </v>
      </c>
      <c r="C102" t="str">
        <f>'4. Output'!L109</f>
        <v xml:space="preserve"> </v>
      </c>
      <c r="D102" s="131" t="e">
        <f t="shared" si="3"/>
        <v>#VALUE!</v>
      </c>
      <c r="E102" t="e">
        <f>'4. Output'!G109</f>
        <v>#N/A</v>
      </c>
      <c r="F102" s="9" t="str">
        <f>'4. Output'!H200</f>
        <v xml:space="preserve"> </v>
      </c>
      <c r="G102" t="str">
        <f>'4. Output'!E200</f>
        <v xml:space="preserve"> </v>
      </c>
      <c r="H102" s="9" t="str">
        <f>'4. Output'!H109</f>
        <v xml:space="preserve"> </v>
      </c>
      <c r="I102" t="str">
        <f>'4. Output'!E109</f>
        <v xml:space="preserve"> </v>
      </c>
      <c r="J102" s="10" t="e">
        <f t="shared" si="4"/>
        <v>#VALUE!</v>
      </c>
      <c r="K102" s="9" t="e">
        <f t="shared" si="5"/>
        <v>#VALUE!</v>
      </c>
    </row>
    <row r="103" spans="1:11" x14ac:dyDescent="0.25">
      <c r="A103" t="str">
        <f>'4. Output'!$A110</f>
        <v xml:space="preserve"> </v>
      </c>
      <c r="B103" t="str">
        <f>'4. Output'!B110</f>
        <v xml:space="preserve"> </v>
      </c>
      <c r="C103" t="str">
        <f>'4. Output'!L110</f>
        <v xml:space="preserve"> </v>
      </c>
      <c r="D103" s="131" t="e">
        <f t="shared" si="3"/>
        <v>#VALUE!</v>
      </c>
      <c r="E103" t="e">
        <f>'4. Output'!G110</f>
        <v>#N/A</v>
      </c>
      <c r="F103" s="9" t="str">
        <f>'4. Output'!H201</f>
        <v xml:space="preserve"> </v>
      </c>
      <c r="G103" t="str">
        <f>'4. Output'!E201</f>
        <v xml:space="preserve"> </v>
      </c>
      <c r="H103" s="9" t="str">
        <f>'4. Output'!H110</f>
        <v xml:space="preserve"> </v>
      </c>
      <c r="I103" t="str">
        <f>'4. Output'!E110</f>
        <v xml:space="preserve"> </v>
      </c>
      <c r="J103" s="10" t="e">
        <f t="shared" si="4"/>
        <v>#VALUE!</v>
      </c>
      <c r="K103" s="9" t="e">
        <f t="shared" si="5"/>
        <v>#VALUE!</v>
      </c>
    </row>
    <row r="104" spans="1:11" x14ac:dyDescent="0.25">
      <c r="A104" t="str">
        <f>'4. Output'!$A111</f>
        <v xml:space="preserve"> </v>
      </c>
      <c r="B104" t="str">
        <f>'4. Output'!B111</f>
        <v xml:space="preserve"> </v>
      </c>
      <c r="C104" t="str">
        <f>'4. Output'!L111</f>
        <v xml:space="preserve"> </v>
      </c>
      <c r="D104" s="131" t="e">
        <f t="shared" si="3"/>
        <v>#VALUE!</v>
      </c>
      <c r="E104" t="e">
        <f>'4. Output'!G111</f>
        <v>#N/A</v>
      </c>
      <c r="F104" s="9" t="str">
        <f>'4. Output'!H202</f>
        <v xml:space="preserve"> </v>
      </c>
      <c r="G104" t="str">
        <f>'4. Output'!E202</f>
        <v xml:space="preserve"> </v>
      </c>
      <c r="H104" s="9" t="str">
        <f>'4. Output'!H111</f>
        <v xml:space="preserve"> </v>
      </c>
      <c r="I104" t="str">
        <f>'4. Output'!E111</f>
        <v xml:space="preserve"> </v>
      </c>
      <c r="J104" s="10" t="e">
        <f t="shared" si="4"/>
        <v>#VALUE!</v>
      </c>
      <c r="K104" s="9" t="e">
        <f t="shared" si="5"/>
        <v>#VALUE!</v>
      </c>
    </row>
    <row r="105" spans="1:11" x14ac:dyDescent="0.25">
      <c r="A105" t="str">
        <f>'4. Output'!$A112</f>
        <v xml:space="preserve"> </v>
      </c>
      <c r="B105" t="str">
        <f>'4. Output'!B112</f>
        <v xml:space="preserve"> </v>
      </c>
      <c r="C105" t="str">
        <f>'4. Output'!L112</f>
        <v xml:space="preserve"> </v>
      </c>
      <c r="D105" s="131" t="e">
        <f t="shared" si="3"/>
        <v>#VALUE!</v>
      </c>
      <c r="E105" t="e">
        <f>'4. Output'!G112</f>
        <v>#N/A</v>
      </c>
      <c r="F105" s="9" t="str">
        <f>'4. Output'!H203</f>
        <v xml:space="preserve"> </v>
      </c>
      <c r="G105" t="str">
        <f>'4. Output'!E203</f>
        <v xml:space="preserve"> </v>
      </c>
      <c r="H105" s="9" t="str">
        <f>'4. Output'!H112</f>
        <v xml:space="preserve"> </v>
      </c>
      <c r="I105" t="str">
        <f>'4. Output'!E112</f>
        <v xml:space="preserve"> </v>
      </c>
      <c r="J105" s="10" t="e">
        <f t="shared" si="4"/>
        <v>#VALUE!</v>
      </c>
      <c r="K105" s="9" t="e">
        <f t="shared" si="5"/>
        <v>#VALUE!</v>
      </c>
    </row>
    <row r="106" spans="1:11" x14ac:dyDescent="0.25">
      <c r="A106" t="str">
        <f>'4. Output'!$A113</f>
        <v xml:space="preserve"> </v>
      </c>
      <c r="B106" t="str">
        <f>'4. Output'!B113</f>
        <v xml:space="preserve"> </v>
      </c>
      <c r="C106" t="str">
        <f>'4. Output'!L113</f>
        <v xml:space="preserve"> </v>
      </c>
      <c r="D106" s="131" t="e">
        <f t="shared" si="3"/>
        <v>#VALUE!</v>
      </c>
      <c r="E106" t="e">
        <f>'4. Output'!G113</f>
        <v>#N/A</v>
      </c>
      <c r="F106" s="9" t="str">
        <f>'4. Output'!H204</f>
        <v xml:space="preserve"> </v>
      </c>
      <c r="G106" t="str">
        <f>'4. Output'!E204</f>
        <v xml:space="preserve"> </v>
      </c>
      <c r="H106" s="9" t="str">
        <f>'4. Output'!H113</f>
        <v xml:space="preserve"> </v>
      </c>
      <c r="I106" t="str">
        <f>'4. Output'!E113</f>
        <v xml:space="preserve"> </v>
      </c>
      <c r="J106" s="10" t="e">
        <f t="shared" si="4"/>
        <v>#VALUE!</v>
      </c>
      <c r="K106" s="9" t="e">
        <f t="shared" si="5"/>
        <v>#VALUE!</v>
      </c>
    </row>
    <row r="107" spans="1:11" x14ac:dyDescent="0.25">
      <c r="A107" t="str">
        <f>'4. Output'!$A114</f>
        <v xml:space="preserve"> </v>
      </c>
      <c r="B107" t="str">
        <f>'4. Output'!B114</f>
        <v xml:space="preserve"> </v>
      </c>
      <c r="C107" t="str">
        <f>'4. Output'!L114</f>
        <v xml:space="preserve"> </v>
      </c>
      <c r="D107" s="131" t="e">
        <f t="shared" si="3"/>
        <v>#VALUE!</v>
      </c>
      <c r="E107" t="e">
        <f>'4. Output'!G114</f>
        <v>#N/A</v>
      </c>
      <c r="F107" s="9" t="str">
        <f>'4. Output'!H205</f>
        <v xml:space="preserve"> </v>
      </c>
      <c r="G107" t="str">
        <f>'4. Output'!E205</f>
        <v xml:space="preserve"> </v>
      </c>
      <c r="H107" s="9" t="str">
        <f>'4. Output'!H114</f>
        <v xml:space="preserve"> </v>
      </c>
      <c r="I107" t="str">
        <f>'4. Output'!E114</f>
        <v xml:space="preserve"> </v>
      </c>
      <c r="J107" s="10" t="e">
        <f t="shared" si="4"/>
        <v>#VALUE!</v>
      </c>
      <c r="K107" s="9" t="e">
        <f t="shared" si="5"/>
        <v>#VALUE!</v>
      </c>
    </row>
    <row r="108" spans="1:11" x14ac:dyDescent="0.25">
      <c r="A108" t="str">
        <f>'4. Output'!$A115</f>
        <v xml:space="preserve"> </v>
      </c>
      <c r="B108" t="str">
        <f>'4. Output'!B115</f>
        <v xml:space="preserve"> </v>
      </c>
      <c r="C108" t="str">
        <f>'4. Output'!L115</f>
        <v xml:space="preserve"> </v>
      </c>
      <c r="D108" s="131" t="e">
        <f t="shared" si="3"/>
        <v>#VALUE!</v>
      </c>
      <c r="E108" t="e">
        <f>'4. Output'!G115</f>
        <v>#N/A</v>
      </c>
      <c r="F108" s="9" t="str">
        <f>'4. Output'!H206</f>
        <v xml:space="preserve"> </v>
      </c>
      <c r="G108" t="str">
        <f>'4. Output'!E206</f>
        <v xml:space="preserve"> </v>
      </c>
      <c r="H108" s="9" t="str">
        <f>'4. Output'!H115</f>
        <v xml:space="preserve"> </v>
      </c>
      <c r="I108" t="str">
        <f>'4. Output'!E115</f>
        <v xml:space="preserve"> </v>
      </c>
      <c r="J108" s="10" t="e">
        <f t="shared" si="4"/>
        <v>#VALUE!</v>
      </c>
      <c r="K108" s="9" t="e">
        <f t="shared" si="5"/>
        <v>#VALUE!</v>
      </c>
    </row>
    <row r="109" spans="1:11" x14ac:dyDescent="0.25">
      <c r="A109" t="str">
        <f>'4. Output'!$A116</f>
        <v xml:space="preserve"> </v>
      </c>
      <c r="B109" t="str">
        <f>'4. Output'!B116</f>
        <v xml:space="preserve"> </v>
      </c>
      <c r="C109" t="str">
        <f>'4. Output'!L116</f>
        <v xml:space="preserve"> </v>
      </c>
      <c r="D109" s="131" t="e">
        <f t="shared" si="3"/>
        <v>#VALUE!</v>
      </c>
      <c r="E109" t="e">
        <f>'4. Output'!G116</f>
        <v>#N/A</v>
      </c>
      <c r="F109" s="9" t="str">
        <f>'4. Output'!H207</f>
        <v xml:space="preserve"> </v>
      </c>
      <c r="G109" t="str">
        <f>'4. Output'!E207</f>
        <v xml:space="preserve"> </v>
      </c>
      <c r="H109" s="9" t="str">
        <f>'4. Output'!H116</f>
        <v xml:space="preserve"> </v>
      </c>
      <c r="I109" t="str">
        <f>'4. Output'!E116</f>
        <v xml:space="preserve"> </v>
      </c>
      <c r="J109" s="10" t="e">
        <f t="shared" si="4"/>
        <v>#VALUE!</v>
      </c>
      <c r="K109" s="9" t="e">
        <f t="shared" si="5"/>
        <v>#VALUE!</v>
      </c>
    </row>
    <row r="110" spans="1:11" x14ac:dyDescent="0.25">
      <c r="A110" t="str">
        <f>'4. Output'!$A117</f>
        <v xml:space="preserve"> </v>
      </c>
      <c r="B110" t="str">
        <f>'4. Output'!B117</f>
        <v xml:space="preserve"> </v>
      </c>
      <c r="C110" t="str">
        <f>'4. Output'!L117</f>
        <v xml:space="preserve"> </v>
      </c>
      <c r="D110" s="131" t="e">
        <f t="shared" si="3"/>
        <v>#VALUE!</v>
      </c>
      <c r="E110" t="e">
        <f>'4. Output'!G117</f>
        <v>#N/A</v>
      </c>
      <c r="F110" s="9" t="str">
        <f>'4. Output'!H208</f>
        <v xml:space="preserve"> </v>
      </c>
      <c r="G110" t="str">
        <f>'4. Output'!E208</f>
        <v xml:space="preserve"> </v>
      </c>
      <c r="H110" s="9" t="str">
        <f>'4. Output'!H117</f>
        <v xml:space="preserve"> </v>
      </c>
      <c r="I110" t="str">
        <f>'4. Output'!E117</f>
        <v xml:space="preserve"> </v>
      </c>
      <c r="J110" s="10" t="e">
        <f t="shared" si="4"/>
        <v>#VALUE!</v>
      </c>
      <c r="K110" s="9" t="e">
        <f t="shared" si="5"/>
        <v>#VALUE!</v>
      </c>
    </row>
    <row r="111" spans="1:11" x14ac:dyDescent="0.25">
      <c r="A111" t="str">
        <f>'4. Output'!$A118</f>
        <v xml:space="preserve"> </v>
      </c>
      <c r="B111" t="str">
        <f>'4. Output'!B118</f>
        <v xml:space="preserve"> </v>
      </c>
      <c r="C111" t="str">
        <f>'4. Output'!L118</f>
        <v xml:space="preserve"> </v>
      </c>
      <c r="D111" s="131" t="e">
        <f t="shared" si="3"/>
        <v>#VALUE!</v>
      </c>
      <c r="E111" t="e">
        <f>'4. Output'!G118</f>
        <v>#N/A</v>
      </c>
      <c r="F111" s="9" t="str">
        <f>'4. Output'!H209</f>
        <v xml:space="preserve"> </v>
      </c>
      <c r="G111" t="str">
        <f>'4. Output'!E209</f>
        <v xml:space="preserve"> </v>
      </c>
      <c r="H111" s="9" t="str">
        <f>'4. Output'!H118</f>
        <v xml:space="preserve"> </v>
      </c>
      <c r="I111" t="str">
        <f>'4. Output'!E118</f>
        <v xml:space="preserve"> </v>
      </c>
      <c r="J111" s="10" t="e">
        <f t="shared" si="4"/>
        <v>#VALUE!</v>
      </c>
      <c r="K111" s="9" t="e">
        <f t="shared" si="5"/>
        <v>#VALUE!</v>
      </c>
    </row>
    <row r="112" spans="1:11" x14ac:dyDescent="0.25">
      <c r="A112" t="str">
        <f>'4. Output'!$A119</f>
        <v xml:space="preserve"> </v>
      </c>
      <c r="B112" t="str">
        <f>'4. Output'!B119</f>
        <v xml:space="preserve"> </v>
      </c>
      <c r="C112" t="str">
        <f>'4. Output'!L119</f>
        <v xml:space="preserve"> </v>
      </c>
      <c r="D112" s="131" t="e">
        <f t="shared" si="3"/>
        <v>#VALUE!</v>
      </c>
      <c r="E112" t="e">
        <f>'4. Output'!G119</f>
        <v>#N/A</v>
      </c>
      <c r="F112" s="9" t="str">
        <f>'4. Output'!H210</f>
        <v xml:space="preserve"> </v>
      </c>
      <c r="G112" t="str">
        <f>'4. Output'!E210</f>
        <v xml:space="preserve"> </v>
      </c>
      <c r="H112" s="9" t="str">
        <f>'4. Output'!H119</f>
        <v xml:space="preserve"> </v>
      </c>
      <c r="I112" t="str">
        <f>'4. Output'!E119</f>
        <v xml:space="preserve"> </v>
      </c>
      <c r="J112" s="10" t="e">
        <f t="shared" si="4"/>
        <v>#VALUE!</v>
      </c>
      <c r="K112" s="9" t="e">
        <f t="shared" si="5"/>
        <v>#VALUE!</v>
      </c>
    </row>
    <row r="113" spans="1:11" x14ac:dyDescent="0.25">
      <c r="A113" t="str">
        <f>'4. Output'!$A120</f>
        <v xml:space="preserve"> </v>
      </c>
      <c r="B113" t="str">
        <f>'4. Output'!B120</f>
        <v xml:space="preserve"> </v>
      </c>
      <c r="C113" t="str">
        <f>'4. Output'!L120</f>
        <v xml:space="preserve"> </v>
      </c>
      <c r="D113" s="131" t="e">
        <f t="shared" si="3"/>
        <v>#VALUE!</v>
      </c>
      <c r="E113" t="e">
        <f>'4. Output'!G120</f>
        <v>#N/A</v>
      </c>
      <c r="F113" s="9" t="str">
        <f>'4. Output'!H211</f>
        <v xml:space="preserve"> </v>
      </c>
      <c r="G113" t="str">
        <f>'4. Output'!E211</f>
        <v xml:space="preserve"> </v>
      </c>
      <c r="H113" s="9" t="str">
        <f>'4. Output'!H120</f>
        <v xml:space="preserve"> </v>
      </c>
      <c r="I113" t="str">
        <f>'4. Output'!E120</f>
        <v xml:space="preserve"> </v>
      </c>
      <c r="J113" s="10" t="e">
        <f t="shared" si="4"/>
        <v>#VALUE!</v>
      </c>
      <c r="K113" s="9" t="e">
        <f t="shared" si="5"/>
        <v>#VALUE!</v>
      </c>
    </row>
    <row r="114" spans="1:11" x14ac:dyDescent="0.25">
      <c r="A114" t="str">
        <f>'4. Output'!$A121</f>
        <v xml:space="preserve"> </v>
      </c>
      <c r="B114" t="str">
        <f>'4. Output'!B121</f>
        <v xml:space="preserve"> </v>
      </c>
      <c r="C114" t="str">
        <f>'4. Output'!L121</f>
        <v xml:space="preserve"> </v>
      </c>
      <c r="D114" s="131" t="e">
        <f t="shared" si="3"/>
        <v>#VALUE!</v>
      </c>
      <c r="E114" t="e">
        <f>'4. Output'!G121</f>
        <v>#N/A</v>
      </c>
      <c r="F114" s="9" t="str">
        <f>'4. Output'!H212</f>
        <v xml:space="preserve"> </v>
      </c>
      <c r="G114" t="str">
        <f>'4. Output'!E212</f>
        <v xml:space="preserve"> </v>
      </c>
      <c r="H114" s="9" t="str">
        <f>'4. Output'!H121</f>
        <v xml:space="preserve"> </v>
      </c>
      <c r="I114" t="str">
        <f>'4. Output'!E121</f>
        <v xml:space="preserve"> </v>
      </c>
      <c r="J114" s="10" t="e">
        <f t="shared" si="4"/>
        <v>#VALUE!</v>
      </c>
      <c r="K114" s="9" t="e">
        <f t="shared" si="5"/>
        <v>#VALUE!</v>
      </c>
    </row>
    <row r="115" spans="1:11" x14ac:dyDescent="0.25">
      <c r="A115" t="str">
        <f>'4. Output'!$A122</f>
        <v xml:space="preserve"> </v>
      </c>
      <c r="B115" t="str">
        <f>'4. Output'!B122</f>
        <v xml:space="preserve"> </v>
      </c>
      <c r="C115" t="str">
        <f>'4. Output'!L122</f>
        <v xml:space="preserve"> </v>
      </c>
      <c r="D115" s="131" t="e">
        <f t="shared" si="3"/>
        <v>#VALUE!</v>
      </c>
      <c r="E115" t="e">
        <f>'4. Output'!G122</f>
        <v>#N/A</v>
      </c>
      <c r="F115" s="9" t="str">
        <f>'4. Output'!H213</f>
        <v xml:space="preserve"> </v>
      </c>
      <c r="G115" t="str">
        <f>'4. Output'!E213</f>
        <v xml:space="preserve"> </v>
      </c>
      <c r="H115" s="9" t="str">
        <f>'4. Output'!H122</f>
        <v xml:space="preserve"> </v>
      </c>
      <c r="I115" t="str">
        <f>'4. Output'!E122</f>
        <v xml:space="preserve"> </v>
      </c>
      <c r="J115" s="10" t="e">
        <f t="shared" si="4"/>
        <v>#VALUE!</v>
      </c>
      <c r="K115" s="9" t="e">
        <f t="shared" si="5"/>
        <v>#VALUE!</v>
      </c>
    </row>
    <row r="116" spans="1:11" x14ac:dyDescent="0.25">
      <c r="A116" t="str">
        <f>'4. Output'!$A123</f>
        <v xml:space="preserve"> </v>
      </c>
      <c r="B116" t="str">
        <f>'4. Output'!B123</f>
        <v xml:space="preserve"> </v>
      </c>
      <c r="C116" t="str">
        <f>'4. Output'!L123</f>
        <v xml:space="preserve"> </v>
      </c>
      <c r="D116" s="131" t="e">
        <f t="shared" si="3"/>
        <v>#VALUE!</v>
      </c>
      <c r="E116" t="e">
        <f>'4. Output'!G123</f>
        <v>#N/A</v>
      </c>
      <c r="F116" s="9" t="str">
        <f>'4. Output'!H214</f>
        <v xml:space="preserve"> </v>
      </c>
      <c r="G116" t="str">
        <f>'4. Output'!E214</f>
        <v xml:space="preserve"> </v>
      </c>
      <c r="H116" s="9" t="str">
        <f>'4. Output'!H123</f>
        <v xml:space="preserve"> </v>
      </c>
      <c r="I116" t="str">
        <f>'4. Output'!E123</f>
        <v xml:space="preserve"> </v>
      </c>
      <c r="J116" s="10" t="e">
        <f t="shared" si="4"/>
        <v>#VALUE!</v>
      </c>
      <c r="K116" s="9" t="e">
        <f t="shared" si="5"/>
        <v>#VALUE!</v>
      </c>
    </row>
    <row r="117" spans="1:11" x14ac:dyDescent="0.25">
      <c r="A117" t="str">
        <f>'4. Output'!$A124</f>
        <v xml:space="preserve"> </v>
      </c>
      <c r="B117" t="str">
        <f>'4. Output'!B124</f>
        <v xml:space="preserve"> </v>
      </c>
      <c r="C117" t="str">
        <f>'4. Output'!L124</f>
        <v xml:space="preserve"> </v>
      </c>
      <c r="D117" s="131" t="e">
        <f t="shared" si="3"/>
        <v>#VALUE!</v>
      </c>
      <c r="E117" t="e">
        <f>'4. Output'!G124</f>
        <v>#N/A</v>
      </c>
      <c r="F117" s="9" t="str">
        <f>'4. Output'!H215</f>
        <v xml:space="preserve"> </v>
      </c>
      <c r="G117" t="str">
        <f>'4. Output'!E215</f>
        <v xml:space="preserve"> </v>
      </c>
      <c r="H117" s="9" t="str">
        <f>'4. Output'!H124</f>
        <v xml:space="preserve"> </v>
      </c>
      <c r="I117" t="str">
        <f>'4. Output'!E124</f>
        <v xml:space="preserve"> </v>
      </c>
      <c r="J117" s="10" t="e">
        <f t="shared" si="4"/>
        <v>#VALUE!</v>
      </c>
      <c r="K117" s="9" t="e">
        <f t="shared" si="5"/>
        <v>#VALUE!</v>
      </c>
    </row>
    <row r="118" spans="1:11" x14ac:dyDescent="0.25">
      <c r="A118" t="str">
        <f>'4. Output'!$A125</f>
        <v xml:space="preserve"> </v>
      </c>
      <c r="B118" t="str">
        <f>'4. Output'!B125</f>
        <v xml:space="preserve"> </v>
      </c>
      <c r="C118" t="str">
        <f>'4. Output'!L125</f>
        <v xml:space="preserve"> </v>
      </c>
      <c r="D118" s="131" t="e">
        <f t="shared" si="3"/>
        <v>#VALUE!</v>
      </c>
      <c r="E118" t="e">
        <f>'4. Output'!G125</f>
        <v>#N/A</v>
      </c>
      <c r="F118" s="9" t="str">
        <f>'4. Output'!H216</f>
        <v xml:space="preserve"> </v>
      </c>
      <c r="G118" t="str">
        <f>'4. Output'!E216</f>
        <v xml:space="preserve"> </v>
      </c>
      <c r="H118" s="9" t="str">
        <f>'4. Output'!H125</f>
        <v xml:space="preserve"> </v>
      </c>
      <c r="I118" t="str">
        <f>'4. Output'!E125</f>
        <v xml:space="preserve"> </v>
      </c>
      <c r="J118" s="10" t="e">
        <f t="shared" si="4"/>
        <v>#VALUE!</v>
      </c>
      <c r="K118" s="9" t="e">
        <f t="shared" si="5"/>
        <v>#VALUE!</v>
      </c>
    </row>
    <row r="119" spans="1:11" x14ac:dyDescent="0.25">
      <c r="A119" t="str">
        <f>'4. Output'!$A126</f>
        <v xml:space="preserve"> </v>
      </c>
      <c r="B119" t="str">
        <f>'4. Output'!B126</f>
        <v xml:space="preserve"> </v>
      </c>
      <c r="C119" t="str">
        <f>'4. Output'!L126</f>
        <v xml:space="preserve"> </v>
      </c>
      <c r="D119" s="131" t="e">
        <f t="shared" si="3"/>
        <v>#VALUE!</v>
      </c>
      <c r="E119" t="e">
        <f>'4. Output'!G126</f>
        <v>#N/A</v>
      </c>
      <c r="F119" s="9" t="str">
        <f>'4. Output'!H217</f>
        <v xml:space="preserve"> </v>
      </c>
      <c r="G119" t="str">
        <f>'4. Output'!E217</f>
        <v xml:space="preserve"> </v>
      </c>
      <c r="H119" s="9" t="str">
        <f>'4. Output'!H126</f>
        <v xml:space="preserve"> </v>
      </c>
      <c r="I119" t="str">
        <f>'4. Output'!E126</f>
        <v xml:space="preserve"> </v>
      </c>
      <c r="J119" s="10" t="e">
        <f t="shared" si="4"/>
        <v>#VALUE!</v>
      </c>
      <c r="K119" s="9" t="e">
        <f t="shared" si="5"/>
        <v>#VALUE!</v>
      </c>
    </row>
    <row r="120" spans="1:11" x14ac:dyDescent="0.25">
      <c r="A120" t="str">
        <f>'4. Output'!$A127</f>
        <v xml:space="preserve"> </v>
      </c>
      <c r="B120" t="str">
        <f>'4. Output'!B127</f>
        <v xml:space="preserve"> </v>
      </c>
      <c r="C120" t="str">
        <f>'4. Output'!L127</f>
        <v xml:space="preserve"> </v>
      </c>
      <c r="D120" s="131" t="e">
        <f t="shared" si="3"/>
        <v>#VALUE!</v>
      </c>
      <c r="E120" t="e">
        <f>'4. Output'!G127</f>
        <v>#N/A</v>
      </c>
      <c r="F120" s="9" t="str">
        <f>'4. Output'!H218</f>
        <v xml:space="preserve"> </v>
      </c>
      <c r="G120" t="str">
        <f>'4. Output'!E218</f>
        <v xml:space="preserve"> </v>
      </c>
      <c r="H120" s="9" t="str">
        <f>'4. Output'!H127</f>
        <v xml:space="preserve"> </v>
      </c>
      <c r="I120" t="str">
        <f>'4. Output'!E127</f>
        <v xml:space="preserve"> </v>
      </c>
      <c r="J120" s="10" t="e">
        <f t="shared" si="4"/>
        <v>#VALUE!</v>
      </c>
      <c r="K120" s="9" t="e">
        <f t="shared" si="5"/>
        <v>#VALUE!</v>
      </c>
    </row>
    <row r="121" spans="1:11" x14ac:dyDescent="0.25">
      <c r="A121" t="str">
        <f>'4. Output'!$A128</f>
        <v xml:space="preserve"> </v>
      </c>
      <c r="B121" t="str">
        <f>'4. Output'!B128</f>
        <v xml:space="preserve"> </v>
      </c>
      <c r="C121" t="str">
        <f>'4. Output'!L128</f>
        <v xml:space="preserve"> </v>
      </c>
      <c r="D121" s="131" t="e">
        <f t="shared" si="3"/>
        <v>#VALUE!</v>
      </c>
      <c r="E121" t="e">
        <f>'4. Output'!G128</f>
        <v>#N/A</v>
      </c>
      <c r="F121" s="9" t="str">
        <f>'4. Output'!H219</f>
        <v xml:space="preserve"> </v>
      </c>
      <c r="G121" t="str">
        <f>'4. Output'!E219</f>
        <v xml:space="preserve"> </v>
      </c>
      <c r="H121" s="9" t="str">
        <f>'4. Output'!H128</f>
        <v xml:space="preserve"> </v>
      </c>
      <c r="I121" t="str">
        <f>'4. Output'!E128</f>
        <v xml:space="preserve"> </v>
      </c>
      <c r="J121" s="10" t="e">
        <f t="shared" si="4"/>
        <v>#VALUE!</v>
      </c>
      <c r="K121" s="9" t="e">
        <f t="shared" si="5"/>
        <v>#VALUE!</v>
      </c>
    </row>
    <row r="122" spans="1:11" x14ac:dyDescent="0.25">
      <c r="A122" t="str">
        <f>'4. Output'!$A129</f>
        <v xml:space="preserve"> </v>
      </c>
      <c r="B122" t="str">
        <f>'4. Output'!B129</f>
        <v xml:space="preserve"> </v>
      </c>
      <c r="C122" t="str">
        <f>'4. Output'!L129</f>
        <v xml:space="preserve"> </v>
      </c>
      <c r="D122" s="131" t="e">
        <f t="shared" ref="D122:D145" si="6">RIGHT(B122,LEN(B122)-SEARCH("_",B122))</f>
        <v>#VALUE!</v>
      </c>
      <c r="E122" t="e">
        <f>'4. Output'!G129</f>
        <v>#N/A</v>
      </c>
      <c r="F122" s="9" t="str">
        <f>'4. Output'!H220</f>
        <v xml:space="preserve"> </v>
      </c>
      <c r="G122" t="str">
        <f>'4. Output'!E220</f>
        <v xml:space="preserve"> </v>
      </c>
      <c r="H122" s="9" t="str">
        <f>'4. Output'!H129</f>
        <v xml:space="preserve"> </v>
      </c>
      <c r="I122" t="str">
        <f>'4. Output'!E129</f>
        <v xml:space="preserve"> </v>
      </c>
      <c r="J122" s="10" t="e">
        <f t="shared" ref="J122:J145" si="7">I122/G122</f>
        <v>#VALUE!</v>
      </c>
      <c r="K122" s="9" t="e">
        <f t="shared" ref="K122:K145" si="8">H122/5*1000</f>
        <v>#VALUE!</v>
      </c>
    </row>
    <row r="123" spans="1:11" x14ac:dyDescent="0.25">
      <c r="A123" t="str">
        <f>'4. Output'!$A130</f>
        <v xml:space="preserve"> </v>
      </c>
      <c r="B123" t="str">
        <f>'4. Output'!B130</f>
        <v xml:space="preserve"> </v>
      </c>
      <c r="C123" t="str">
        <f>'4. Output'!L130</f>
        <v xml:space="preserve"> </v>
      </c>
      <c r="D123" s="131" t="e">
        <f t="shared" si="6"/>
        <v>#VALUE!</v>
      </c>
      <c r="E123" t="e">
        <f>'4. Output'!G130</f>
        <v>#N/A</v>
      </c>
      <c r="F123" s="9" t="str">
        <f>'4. Output'!H221</f>
        <v xml:space="preserve"> </v>
      </c>
      <c r="G123" t="str">
        <f>'4. Output'!E221</f>
        <v xml:space="preserve"> </v>
      </c>
      <c r="H123" s="9" t="str">
        <f>'4. Output'!H130</f>
        <v xml:space="preserve"> </v>
      </c>
      <c r="I123" t="str">
        <f>'4. Output'!E130</f>
        <v xml:space="preserve"> </v>
      </c>
      <c r="J123" s="10" t="e">
        <f t="shared" si="7"/>
        <v>#VALUE!</v>
      </c>
      <c r="K123" s="9" t="e">
        <f t="shared" si="8"/>
        <v>#VALUE!</v>
      </c>
    </row>
    <row r="124" spans="1:11" x14ac:dyDescent="0.25">
      <c r="A124" t="str">
        <f>'4. Output'!$A131</f>
        <v xml:space="preserve"> </v>
      </c>
      <c r="B124" t="str">
        <f>'4. Output'!B131</f>
        <v xml:space="preserve"> </v>
      </c>
      <c r="C124" t="str">
        <f>'4. Output'!L131</f>
        <v xml:space="preserve"> </v>
      </c>
      <c r="D124" s="131" t="e">
        <f t="shared" si="6"/>
        <v>#VALUE!</v>
      </c>
      <c r="E124" t="e">
        <f>'4. Output'!G131</f>
        <v>#N/A</v>
      </c>
      <c r="F124" s="9" t="str">
        <f>'4. Output'!H222</f>
        <v xml:space="preserve"> </v>
      </c>
      <c r="G124" t="str">
        <f>'4. Output'!E222</f>
        <v xml:space="preserve"> </v>
      </c>
      <c r="H124" s="9" t="str">
        <f>'4. Output'!H131</f>
        <v xml:space="preserve"> </v>
      </c>
      <c r="I124" t="str">
        <f>'4. Output'!E131</f>
        <v xml:space="preserve"> </v>
      </c>
      <c r="J124" s="10" t="e">
        <f t="shared" si="7"/>
        <v>#VALUE!</v>
      </c>
      <c r="K124" s="9" t="e">
        <f t="shared" si="8"/>
        <v>#VALUE!</v>
      </c>
    </row>
    <row r="125" spans="1:11" x14ac:dyDescent="0.25">
      <c r="A125" t="str">
        <f>'4. Output'!$A132</f>
        <v xml:space="preserve"> </v>
      </c>
      <c r="B125" t="str">
        <f>'4. Output'!B132</f>
        <v xml:space="preserve"> </v>
      </c>
      <c r="C125" t="str">
        <f>'4. Output'!L132</f>
        <v xml:space="preserve"> </v>
      </c>
      <c r="D125" s="131" t="e">
        <f t="shared" si="6"/>
        <v>#VALUE!</v>
      </c>
      <c r="E125" t="e">
        <f>'4. Output'!G132</f>
        <v>#N/A</v>
      </c>
      <c r="F125" s="9" t="str">
        <f>'4. Output'!H223</f>
        <v xml:space="preserve"> </v>
      </c>
      <c r="G125" t="str">
        <f>'4. Output'!E223</f>
        <v xml:space="preserve"> </v>
      </c>
      <c r="H125" s="9" t="str">
        <f>'4. Output'!H132</f>
        <v xml:space="preserve"> </v>
      </c>
      <c r="I125" t="str">
        <f>'4. Output'!E132</f>
        <v xml:space="preserve"> </v>
      </c>
      <c r="J125" s="10" t="e">
        <f t="shared" si="7"/>
        <v>#VALUE!</v>
      </c>
      <c r="K125" s="9" t="e">
        <f t="shared" si="8"/>
        <v>#VALUE!</v>
      </c>
    </row>
    <row r="126" spans="1:11" x14ac:dyDescent="0.25">
      <c r="A126" t="str">
        <f>'4. Output'!$A133</f>
        <v xml:space="preserve"> </v>
      </c>
      <c r="B126" t="str">
        <f>'4. Output'!B133</f>
        <v xml:space="preserve"> </v>
      </c>
      <c r="C126" t="str">
        <f>'4. Output'!L133</f>
        <v xml:space="preserve"> </v>
      </c>
      <c r="D126" s="131" t="e">
        <f t="shared" si="6"/>
        <v>#VALUE!</v>
      </c>
      <c r="E126" t="e">
        <f>'4. Output'!G133</f>
        <v>#N/A</v>
      </c>
      <c r="F126" s="9" t="str">
        <f>'4. Output'!H224</f>
        <v xml:space="preserve"> </v>
      </c>
      <c r="G126" t="str">
        <f>'4. Output'!E224</f>
        <v xml:space="preserve"> </v>
      </c>
      <c r="H126" s="9" t="str">
        <f>'4. Output'!H133</f>
        <v xml:space="preserve"> </v>
      </c>
      <c r="I126" t="str">
        <f>'4. Output'!E133</f>
        <v xml:space="preserve"> </v>
      </c>
      <c r="J126" s="10" t="e">
        <f t="shared" si="7"/>
        <v>#VALUE!</v>
      </c>
      <c r="K126" s="9" t="e">
        <f t="shared" si="8"/>
        <v>#VALUE!</v>
      </c>
    </row>
    <row r="127" spans="1:11" x14ac:dyDescent="0.25">
      <c r="A127" t="str">
        <f>'4. Output'!$A134</f>
        <v xml:space="preserve"> </v>
      </c>
      <c r="B127" t="str">
        <f>'4. Output'!B134</f>
        <v xml:space="preserve"> </v>
      </c>
      <c r="C127" t="str">
        <f>'4. Output'!L134</f>
        <v xml:space="preserve"> </v>
      </c>
      <c r="D127" s="131" t="e">
        <f t="shared" si="6"/>
        <v>#VALUE!</v>
      </c>
      <c r="E127" t="e">
        <f>'4. Output'!G134</f>
        <v>#N/A</v>
      </c>
      <c r="F127" s="9" t="str">
        <f>'4. Output'!H225</f>
        <v xml:space="preserve"> </v>
      </c>
      <c r="G127" t="str">
        <f>'4. Output'!E225</f>
        <v xml:space="preserve"> </v>
      </c>
      <c r="H127" s="9" t="str">
        <f>'4. Output'!H134</f>
        <v xml:space="preserve"> </v>
      </c>
      <c r="I127" t="str">
        <f>'4. Output'!E134</f>
        <v xml:space="preserve"> </v>
      </c>
      <c r="J127" s="10" t="e">
        <f t="shared" si="7"/>
        <v>#VALUE!</v>
      </c>
      <c r="K127" s="9" t="e">
        <f t="shared" si="8"/>
        <v>#VALUE!</v>
      </c>
    </row>
    <row r="128" spans="1:11" x14ac:dyDescent="0.25">
      <c r="A128" t="str">
        <f>'4. Output'!$A135</f>
        <v xml:space="preserve"> </v>
      </c>
      <c r="B128" t="str">
        <f>'4. Output'!B135</f>
        <v xml:space="preserve"> </v>
      </c>
      <c r="C128" t="str">
        <f>'4. Output'!L135</f>
        <v xml:space="preserve"> </v>
      </c>
      <c r="D128" s="131" t="e">
        <f t="shared" si="6"/>
        <v>#VALUE!</v>
      </c>
      <c r="E128" t="e">
        <f>'4. Output'!G135</f>
        <v>#N/A</v>
      </c>
      <c r="F128" s="9" t="str">
        <f>'4. Output'!H226</f>
        <v xml:space="preserve"> </v>
      </c>
      <c r="G128" t="str">
        <f>'4. Output'!E226</f>
        <v xml:space="preserve"> </v>
      </c>
      <c r="H128" s="9" t="str">
        <f>'4. Output'!H135</f>
        <v xml:space="preserve"> </v>
      </c>
      <c r="I128" t="str">
        <f>'4. Output'!E135</f>
        <v xml:space="preserve"> </v>
      </c>
      <c r="J128" s="10" t="e">
        <f t="shared" si="7"/>
        <v>#VALUE!</v>
      </c>
      <c r="K128" s="9" t="e">
        <f t="shared" si="8"/>
        <v>#VALUE!</v>
      </c>
    </row>
    <row r="129" spans="1:11" x14ac:dyDescent="0.25">
      <c r="A129" t="str">
        <f>'4. Output'!$A136</f>
        <v xml:space="preserve"> </v>
      </c>
      <c r="B129" t="str">
        <f>'4. Output'!B136</f>
        <v xml:space="preserve"> </v>
      </c>
      <c r="C129" t="str">
        <f>'4. Output'!L136</f>
        <v xml:space="preserve"> </v>
      </c>
      <c r="D129" s="131" t="e">
        <f t="shared" si="6"/>
        <v>#VALUE!</v>
      </c>
      <c r="E129" t="e">
        <f>'4. Output'!G136</f>
        <v>#N/A</v>
      </c>
      <c r="F129" s="9" t="str">
        <f>'4. Output'!H227</f>
        <v xml:space="preserve"> </v>
      </c>
      <c r="G129" t="str">
        <f>'4. Output'!E227</f>
        <v xml:space="preserve"> </v>
      </c>
      <c r="H129" s="9" t="str">
        <f>'4. Output'!H136</f>
        <v xml:space="preserve"> </v>
      </c>
      <c r="I129" t="str">
        <f>'4. Output'!E136</f>
        <v xml:space="preserve"> </v>
      </c>
      <c r="J129" s="10" t="e">
        <f t="shared" si="7"/>
        <v>#VALUE!</v>
      </c>
      <c r="K129" s="9" t="e">
        <f t="shared" si="8"/>
        <v>#VALUE!</v>
      </c>
    </row>
    <row r="130" spans="1:11" x14ac:dyDescent="0.25">
      <c r="A130" t="str">
        <f>'4. Output'!$A137</f>
        <v xml:space="preserve"> </v>
      </c>
      <c r="B130" t="str">
        <f>'4. Output'!B137</f>
        <v xml:space="preserve"> </v>
      </c>
      <c r="C130" t="str">
        <f>'4. Output'!L137</f>
        <v xml:space="preserve"> </v>
      </c>
      <c r="D130" s="131" t="e">
        <f t="shared" si="6"/>
        <v>#VALUE!</v>
      </c>
      <c r="E130" t="e">
        <f>'4. Output'!G137</f>
        <v>#N/A</v>
      </c>
      <c r="F130" s="9" t="str">
        <f>'4. Output'!H228</f>
        <v xml:space="preserve"> </v>
      </c>
      <c r="G130" t="str">
        <f>'4. Output'!E228</f>
        <v xml:space="preserve"> </v>
      </c>
      <c r="H130" s="9" t="str">
        <f>'4. Output'!H137</f>
        <v xml:space="preserve"> </v>
      </c>
      <c r="I130" t="str">
        <f>'4. Output'!E137</f>
        <v xml:space="preserve"> </v>
      </c>
      <c r="J130" s="10" t="e">
        <f t="shared" si="7"/>
        <v>#VALUE!</v>
      </c>
      <c r="K130" s="9" t="e">
        <f t="shared" si="8"/>
        <v>#VALUE!</v>
      </c>
    </row>
    <row r="131" spans="1:11" x14ac:dyDescent="0.25">
      <c r="A131" t="str">
        <f>'4. Output'!$A138</f>
        <v xml:space="preserve"> </v>
      </c>
      <c r="B131" t="str">
        <f>'4. Output'!B138</f>
        <v xml:space="preserve"> </v>
      </c>
      <c r="C131" t="str">
        <f>'4. Output'!L138</f>
        <v xml:space="preserve"> </v>
      </c>
      <c r="D131" s="131" t="e">
        <f t="shared" si="6"/>
        <v>#VALUE!</v>
      </c>
      <c r="E131" t="e">
        <f>'4. Output'!G138</f>
        <v>#N/A</v>
      </c>
      <c r="F131" s="9" t="str">
        <f>'4. Output'!H229</f>
        <v xml:space="preserve"> </v>
      </c>
      <c r="G131" t="str">
        <f>'4. Output'!E229</f>
        <v xml:space="preserve"> </v>
      </c>
      <c r="H131" s="9" t="str">
        <f>'4. Output'!H138</f>
        <v xml:space="preserve"> </v>
      </c>
      <c r="I131" t="str">
        <f>'4. Output'!E138</f>
        <v xml:space="preserve"> </v>
      </c>
      <c r="J131" s="10" t="e">
        <f t="shared" si="7"/>
        <v>#VALUE!</v>
      </c>
      <c r="K131" s="9" t="e">
        <f t="shared" si="8"/>
        <v>#VALUE!</v>
      </c>
    </row>
    <row r="132" spans="1:11" x14ac:dyDescent="0.25">
      <c r="A132" t="str">
        <f>'4. Output'!$A139</f>
        <v xml:space="preserve"> </v>
      </c>
      <c r="B132" t="str">
        <f>'4. Output'!B139</f>
        <v xml:space="preserve"> </v>
      </c>
      <c r="C132" t="str">
        <f>'4. Output'!L139</f>
        <v xml:space="preserve"> </v>
      </c>
      <c r="D132" s="131" t="e">
        <f t="shared" si="6"/>
        <v>#VALUE!</v>
      </c>
      <c r="E132" t="e">
        <f>'4. Output'!G139</f>
        <v>#N/A</v>
      </c>
      <c r="F132" s="9" t="str">
        <f>'4. Output'!H230</f>
        <v xml:space="preserve"> </v>
      </c>
      <c r="G132" t="str">
        <f>'4. Output'!E230</f>
        <v xml:space="preserve"> </v>
      </c>
      <c r="H132" s="9" t="str">
        <f>'4. Output'!H139</f>
        <v xml:space="preserve"> </v>
      </c>
      <c r="I132" t="str">
        <f>'4. Output'!E139</f>
        <v xml:space="preserve"> </v>
      </c>
      <c r="J132" s="10" t="e">
        <f t="shared" si="7"/>
        <v>#VALUE!</v>
      </c>
      <c r="K132" s="9" t="e">
        <f t="shared" si="8"/>
        <v>#VALUE!</v>
      </c>
    </row>
    <row r="133" spans="1:11" x14ac:dyDescent="0.25">
      <c r="A133" t="str">
        <f>'4. Output'!$A140</f>
        <v xml:space="preserve"> </v>
      </c>
      <c r="B133" t="str">
        <f>'4. Output'!B140</f>
        <v xml:space="preserve"> </v>
      </c>
      <c r="C133" t="str">
        <f>'4. Output'!L140</f>
        <v xml:space="preserve"> </v>
      </c>
      <c r="D133" s="131" t="e">
        <f t="shared" si="6"/>
        <v>#VALUE!</v>
      </c>
      <c r="E133" t="e">
        <f>'4. Output'!G140</f>
        <v>#N/A</v>
      </c>
      <c r="F133" s="9" t="str">
        <f>'4. Output'!H231</f>
        <v xml:space="preserve"> </v>
      </c>
      <c r="G133" t="str">
        <f>'4. Output'!E231</f>
        <v xml:space="preserve"> </v>
      </c>
      <c r="H133" s="9" t="str">
        <f>'4. Output'!H140</f>
        <v xml:space="preserve"> </v>
      </c>
      <c r="I133" t="str">
        <f>'4. Output'!E140</f>
        <v xml:space="preserve"> </v>
      </c>
      <c r="J133" s="10" t="e">
        <f t="shared" si="7"/>
        <v>#VALUE!</v>
      </c>
      <c r="K133" s="9" t="e">
        <f t="shared" si="8"/>
        <v>#VALUE!</v>
      </c>
    </row>
    <row r="134" spans="1:11" x14ac:dyDescent="0.25">
      <c r="A134" t="str">
        <f>'4. Output'!$A141</f>
        <v xml:space="preserve"> </v>
      </c>
      <c r="B134" t="str">
        <f>'4. Output'!B141</f>
        <v xml:space="preserve"> </v>
      </c>
      <c r="C134" t="str">
        <f>'4. Output'!L141</f>
        <v xml:space="preserve"> </v>
      </c>
      <c r="D134" s="131" t="e">
        <f t="shared" si="6"/>
        <v>#VALUE!</v>
      </c>
      <c r="E134" t="e">
        <f>'4. Output'!G141</f>
        <v>#N/A</v>
      </c>
      <c r="F134" s="9" t="str">
        <f>'4. Output'!H232</f>
        <v xml:space="preserve"> </v>
      </c>
      <c r="G134" t="str">
        <f>'4. Output'!E232</f>
        <v xml:space="preserve"> </v>
      </c>
      <c r="H134" s="9" t="str">
        <f>'4. Output'!H141</f>
        <v xml:space="preserve"> </v>
      </c>
      <c r="I134" t="str">
        <f>'4. Output'!E141</f>
        <v xml:space="preserve"> </v>
      </c>
      <c r="J134" s="10" t="e">
        <f t="shared" si="7"/>
        <v>#VALUE!</v>
      </c>
      <c r="K134" s="9" t="e">
        <f t="shared" si="8"/>
        <v>#VALUE!</v>
      </c>
    </row>
    <row r="135" spans="1:11" x14ac:dyDescent="0.25">
      <c r="A135" t="str">
        <f>'4. Output'!$A142</f>
        <v xml:space="preserve"> </v>
      </c>
      <c r="B135" t="str">
        <f>'4. Output'!B142</f>
        <v xml:space="preserve"> </v>
      </c>
      <c r="C135" t="str">
        <f>'4. Output'!L142</f>
        <v xml:space="preserve"> </v>
      </c>
      <c r="D135" s="131" t="e">
        <f t="shared" si="6"/>
        <v>#VALUE!</v>
      </c>
      <c r="E135" t="e">
        <f>'4. Output'!G142</f>
        <v>#N/A</v>
      </c>
      <c r="F135" s="9" t="str">
        <f>'4. Output'!H233</f>
        <v xml:space="preserve"> </v>
      </c>
      <c r="G135" t="str">
        <f>'4. Output'!E233</f>
        <v xml:space="preserve"> </v>
      </c>
      <c r="H135" s="9" t="str">
        <f>'4. Output'!H142</f>
        <v xml:space="preserve"> </v>
      </c>
      <c r="I135" t="str">
        <f>'4. Output'!E142</f>
        <v xml:space="preserve"> </v>
      </c>
      <c r="J135" s="10" t="e">
        <f t="shared" si="7"/>
        <v>#VALUE!</v>
      </c>
      <c r="K135" s="9" t="e">
        <f t="shared" si="8"/>
        <v>#VALUE!</v>
      </c>
    </row>
    <row r="136" spans="1:11" x14ac:dyDescent="0.25">
      <c r="A136" t="str">
        <f>'4. Output'!$A143</f>
        <v xml:space="preserve"> </v>
      </c>
      <c r="B136" t="str">
        <f>'4. Output'!B143</f>
        <v xml:space="preserve"> </v>
      </c>
      <c r="C136" t="str">
        <f>'4. Output'!L143</f>
        <v xml:space="preserve"> </v>
      </c>
      <c r="D136" s="131" t="e">
        <f t="shared" si="6"/>
        <v>#VALUE!</v>
      </c>
      <c r="E136" t="e">
        <f>'4. Output'!G143</f>
        <v>#N/A</v>
      </c>
      <c r="F136" s="9" t="str">
        <f>'4. Output'!H234</f>
        <v xml:space="preserve"> </v>
      </c>
      <c r="G136" t="str">
        <f>'4. Output'!E234</f>
        <v xml:space="preserve"> </v>
      </c>
      <c r="H136" s="9" t="str">
        <f>'4. Output'!H143</f>
        <v xml:space="preserve"> </v>
      </c>
      <c r="I136" t="str">
        <f>'4. Output'!E143</f>
        <v xml:space="preserve"> </v>
      </c>
      <c r="J136" s="10" t="e">
        <f t="shared" si="7"/>
        <v>#VALUE!</v>
      </c>
      <c r="K136" s="9" t="e">
        <f t="shared" si="8"/>
        <v>#VALUE!</v>
      </c>
    </row>
    <row r="137" spans="1:11" x14ac:dyDescent="0.25">
      <c r="A137" t="str">
        <f>'4. Output'!$A144</f>
        <v xml:space="preserve"> </v>
      </c>
      <c r="B137" t="str">
        <f>'4. Output'!B144</f>
        <v xml:space="preserve"> </v>
      </c>
      <c r="C137" t="str">
        <f>'4. Output'!L144</f>
        <v xml:space="preserve"> </v>
      </c>
      <c r="D137" s="131" t="e">
        <f t="shared" si="6"/>
        <v>#VALUE!</v>
      </c>
      <c r="E137" t="e">
        <f>'4. Output'!G144</f>
        <v>#N/A</v>
      </c>
      <c r="F137" s="9" t="str">
        <f>'4. Output'!H235</f>
        <v xml:space="preserve"> </v>
      </c>
      <c r="G137" t="str">
        <f>'4. Output'!E235</f>
        <v xml:space="preserve"> </v>
      </c>
      <c r="H137" s="9" t="str">
        <f>'4. Output'!H144</f>
        <v xml:space="preserve"> </v>
      </c>
      <c r="I137" t="str">
        <f>'4. Output'!E144</f>
        <v xml:space="preserve"> </v>
      </c>
      <c r="J137" s="10" t="e">
        <f t="shared" si="7"/>
        <v>#VALUE!</v>
      </c>
      <c r="K137" s="9" t="e">
        <f t="shared" si="8"/>
        <v>#VALUE!</v>
      </c>
    </row>
    <row r="138" spans="1:11" x14ac:dyDescent="0.25">
      <c r="A138" t="str">
        <f>'4. Output'!$A145</f>
        <v xml:space="preserve"> </v>
      </c>
      <c r="B138" t="str">
        <f>'4. Output'!B145</f>
        <v xml:space="preserve"> </v>
      </c>
      <c r="C138" t="str">
        <f>'4. Output'!L145</f>
        <v xml:space="preserve"> </v>
      </c>
      <c r="D138" s="131" t="e">
        <f t="shared" si="6"/>
        <v>#VALUE!</v>
      </c>
      <c r="E138" t="e">
        <f>'4. Output'!G145</f>
        <v>#N/A</v>
      </c>
      <c r="F138" s="9" t="str">
        <f>'4. Output'!H236</f>
        <v xml:space="preserve"> </v>
      </c>
      <c r="G138" t="str">
        <f>'4. Output'!E236</f>
        <v xml:space="preserve"> </v>
      </c>
      <c r="H138" s="9" t="str">
        <f>'4. Output'!H145</f>
        <v xml:space="preserve"> </v>
      </c>
      <c r="I138" t="str">
        <f>'4. Output'!E145</f>
        <v xml:space="preserve"> </v>
      </c>
      <c r="J138" s="10" t="e">
        <f t="shared" si="7"/>
        <v>#VALUE!</v>
      </c>
      <c r="K138" s="9" t="e">
        <f t="shared" si="8"/>
        <v>#VALUE!</v>
      </c>
    </row>
    <row r="139" spans="1:11" x14ac:dyDescent="0.25">
      <c r="A139" t="str">
        <f>'4. Output'!$A146</f>
        <v xml:space="preserve"> </v>
      </c>
      <c r="B139" t="str">
        <f>'4. Output'!B146</f>
        <v xml:space="preserve"> </v>
      </c>
      <c r="C139" t="str">
        <f>'4. Output'!L146</f>
        <v xml:space="preserve"> </v>
      </c>
      <c r="D139" s="131" t="e">
        <f t="shared" si="6"/>
        <v>#VALUE!</v>
      </c>
      <c r="E139" t="e">
        <f>'4. Output'!G146</f>
        <v>#N/A</v>
      </c>
      <c r="F139" s="9" t="str">
        <f>'4. Output'!H237</f>
        <v xml:space="preserve"> </v>
      </c>
      <c r="G139" t="str">
        <f>'4. Output'!E237</f>
        <v xml:space="preserve"> </v>
      </c>
      <c r="H139" s="9" t="str">
        <f>'4. Output'!H146</f>
        <v xml:space="preserve"> </v>
      </c>
      <c r="I139" t="str">
        <f>'4. Output'!E146</f>
        <v xml:space="preserve"> </v>
      </c>
      <c r="J139" s="10" t="e">
        <f t="shared" si="7"/>
        <v>#VALUE!</v>
      </c>
      <c r="K139" s="9" t="e">
        <f t="shared" si="8"/>
        <v>#VALUE!</v>
      </c>
    </row>
    <row r="140" spans="1:11" x14ac:dyDescent="0.25">
      <c r="A140" t="str">
        <f>'4. Output'!$A147</f>
        <v xml:space="preserve"> </v>
      </c>
      <c r="B140" t="str">
        <f>'4. Output'!B147</f>
        <v xml:space="preserve"> </v>
      </c>
      <c r="C140" t="str">
        <f>'4. Output'!L147</f>
        <v xml:space="preserve"> </v>
      </c>
      <c r="D140" s="131" t="e">
        <f t="shared" si="6"/>
        <v>#VALUE!</v>
      </c>
      <c r="E140" t="e">
        <f>'4. Output'!G147</f>
        <v>#N/A</v>
      </c>
      <c r="F140" s="9" t="str">
        <f>'4. Output'!H238</f>
        <v xml:space="preserve"> </v>
      </c>
      <c r="G140" t="str">
        <f>'4. Output'!E238</f>
        <v xml:space="preserve"> </v>
      </c>
      <c r="H140" s="9" t="str">
        <f>'4. Output'!H147</f>
        <v xml:space="preserve"> </v>
      </c>
      <c r="I140" t="str">
        <f>'4. Output'!E147</f>
        <v xml:space="preserve"> </v>
      </c>
      <c r="J140" s="10" t="e">
        <f t="shared" si="7"/>
        <v>#VALUE!</v>
      </c>
      <c r="K140" s="9" t="e">
        <f t="shared" si="8"/>
        <v>#VALUE!</v>
      </c>
    </row>
    <row r="141" spans="1:11" x14ac:dyDescent="0.25">
      <c r="A141" t="str">
        <f>'4. Output'!$A148</f>
        <v xml:space="preserve"> </v>
      </c>
      <c r="B141" t="str">
        <f>'4. Output'!B148</f>
        <v xml:space="preserve"> </v>
      </c>
      <c r="C141" t="str">
        <f>'4. Output'!L148</f>
        <v xml:space="preserve"> </v>
      </c>
      <c r="D141" s="131" t="e">
        <f t="shared" si="6"/>
        <v>#VALUE!</v>
      </c>
      <c r="E141" t="e">
        <f>'4. Output'!G148</f>
        <v>#N/A</v>
      </c>
      <c r="F141" s="9" t="str">
        <f>'4. Output'!H239</f>
        <v xml:space="preserve"> </v>
      </c>
      <c r="G141" t="str">
        <f>'4. Output'!E239</f>
        <v xml:space="preserve"> </v>
      </c>
      <c r="H141" s="9" t="str">
        <f>'4. Output'!H148</f>
        <v xml:space="preserve"> </v>
      </c>
      <c r="I141" t="str">
        <f>'4. Output'!E148</f>
        <v xml:space="preserve"> </v>
      </c>
      <c r="J141" s="10" t="e">
        <f t="shared" si="7"/>
        <v>#VALUE!</v>
      </c>
      <c r="K141" s="9" t="e">
        <f t="shared" si="8"/>
        <v>#VALUE!</v>
      </c>
    </row>
    <row r="142" spans="1:11" x14ac:dyDescent="0.25">
      <c r="A142" t="str">
        <f>'4. Output'!$A149</f>
        <v xml:space="preserve"> </v>
      </c>
      <c r="B142" t="str">
        <f>'4. Output'!B149</f>
        <v xml:space="preserve"> </v>
      </c>
      <c r="C142" t="str">
        <f>'4. Output'!L149</f>
        <v xml:space="preserve"> </v>
      </c>
      <c r="D142" s="131" t="e">
        <f t="shared" si="6"/>
        <v>#VALUE!</v>
      </c>
      <c r="E142" t="e">
        <f>'4. Output'!G149</f>
        <v>#N/A</v>
      </c>
      <c r="F142" s="9" t="str">
        <f>'4. Output'!H240</f>
        <v xml:space="preserve"> </v>
      </c>
      <c r="G142" t="str">
        <f>'4. Output'!E240</f>
        <v xml:space="preserve"> </v>
      </c>
      <c r="H142" s="9" t="str">
        <f>'4. Output'!H149</f>
        <v xml:space="preserve"> </v>
      </c>
      <c r="I142" t="str">
        <f>'4. Output'!E149</f>
        <v xml:space="preserve"> </v>
      </c>
      <c r="J142" s="10" t="e">
        <f t="shared" si="7"/>
        <v>#VALUE!</v>
      </c>
      <c r="K142" s="9" t="e">
        <f t="shared" si="8"/>
        <v>#VALUE!</v>
      </c>
    </row>
    <row r="143" spans="1:11" x14ac:dyDescent="0.25">
      <c r="A143" t="str">
        <f>'4. Output'!$A150</f>
        <v xml:space="preserve"> </v>
      </c>
      <c r="B143" t="str">
        <f>'4. Output'!B150</f>
        <v xml:space="preserve"> </v>
      </c>
      <c r="C143" t="str">
        <f>'4. Output'!L150</f>
        <v xml:space="preserve"> </v>
      </c>
      <c r="D143" s="131" t="e">
        <f t="shared" si="6"/>
        <v>#VALUE!</v>
      </c>
      <c r="E143" t="e">
        <f>'4. Output'!G150</f>
        <v>#N/A</v>
      </c>
      <c r="F143" s="9" t="str">
        <f>'4. Output'!H241</f>
        <v xml:space="preserve"> </v>
      </c>
      <c r="G143" t="str">
        <f>'4. Output'!E241</f>
        <v xml:space="preserve"> </v>
      </c>
      <c r="H143" s="9" t="str">
        <f>'4. Output'!H150</f>
        <v xml:space="preserve"> </v>
      </c>
      <c r="I143" t="str">
        <f>'4. Output'!E150</f>
        <v xml:space="preserve"> </v>
      </c>
      <c r="J143" s="10" t="e">
        <f t="shared" si="7"/>
        <v>#VALUE!</v>
      </c>
      <c r="K143" s="9" t="e">
        <f t="shared" si="8"/>
        <v>#VALUE!</v>
      </c>
    </row>
    <row r="144" spans="1:11" x14ac:dyDescent="0.25">
      <c r="A144" t="str">
        <f>'4. Output'!$A151</f>
        <v xml:space="preserve"> </v>
      </c>
      <c r="B144" t="str">
        <f>'4. Output'!B151</f>
        <v xml:space="preserve"> </v>
      </c>
      <c r="C144" t="str">
        <f>'4. Output'!L151</f>
        <v xml:space="preserve"> </v>
      </c>
      <c r="D144" s="131" t="e">
        <f t="shared" si="6"/>
        <v>#VALUE!</v>
      </c>
      <c r="E144" t="e">
        <f>'4. Output'!G151</f>
        <v>#N/A</v>
      </c>
      <c r="F144" s="9" t="str">
        <f>'4. Output'!H242</f>
        <v xml:space="preserve"> </v>
      </c>
      <c r="G144" t="str">
        <f>'4. Output'!E242</f>
        <v xml:space="preserve"> </v>
      </c>
      <c r="H144" s="9" t="str">
        <f>'4. Output'!H151</f>
        <v xml:space="preserve"> </v>
      </c>
      <c r="I144" t="str">
        <f>'4. Output'!E151</f>
        <v xml:space="preserve"> </v>
      </c>
      <c r="J144" s="10" t="e">
        <f t="shared" si="7"/>
        <v>#VALUE!</v>
      </c>
      <c r="K144" s="9" t="e">
        <f t="shared" si="8"/>
        <v>#VALUE!</v>
      </c>
    </row>
    <row r="145" spans="1:11" x14ac:dyDescent="0.25">
      <c r="A145" t="str">
        <f>'4. Output'!$A152</f>
        <v xml:space="preserve"> </v>
      </c>
      <c r="B145" t="str">
        <f>'4. Output'!B152</f>
        <v xml:space="preserve"> </v>
      </c>
      <c r="C145" t="str">
        <f>'4. Output'!L152</f>
        <v xml:space="preserve"> </v>
      </c>
      <c r="D145" s="131" t="e">
        <f t="shared" si="6"/>
        <v>#VALUE!</v>
      </c>
      <c r="E145" t="e">
        <f>'4. Output'!G152</f>
        <v>#N/A</v>
      </c>
      <c r="F145" s="9" t="str">
        <f>'4. Output'!H243</f>
        <v xml:space="preserve"> </v>
      </c>
      <c r="G145" t="str">
        <f>'4. Output'!E243</f>
        <v xml:space="preserve"> </v>
      </c>
      <c r="H145" s="9" t="str">
        <f>'4. Output'!H152</f>
        <v xml:space="preserve"> </v>
      </c>
      <c r="I145" t="str">
        <f>'4. Output'!E152</f>
        <v xml:space="preserve"> </v>
      </c>
      <c r="J145" s="10" t="e">
        <f t="shared" si="7"/>
        <v>#VALUE!</v>
      </c>
      <c r="K145" s="9" t="e">
        <f t="shared" si="8"/>
        <v>#VALUE!</v>
      </c>
    </row>
  </sheetData>
  <sheetProtection formatCells="0" formatColumns="0" formatRows="0" insertColumns="0" insertRows="0" insertHyperlinks="0" deleteColumns="0" deleteRows="0" sort="0" autoFilter="0" pivotTables="0"/>
  <autoFilter ref="A57:K145" xr:uid="{6F1F1BB7-3CB7-47F0-8E14-BE79ABD87834}"/>
  <conditionalFormatting sqref="C5:J15">
    <cfRule type="colorScale" priority="2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C28:J38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E8FE4F3ED1B8342A6A21B12D398AC83" ma:contentTypeVersion="17" ma:contentTypeDescription="Create a new document." ma:contentTypeScope="" ma:versionID="2da86566d30b0e8f9f125d3420ea539f">
  <xsd:schema xmlns:xsd="http://www.w3.org/2001/XMLSchema" xmlns:xs="http://www.w3.org/2001/XMLSchema" xmlns:p="http://schemas.microsoft.com/office/2006/metadata/properties" xmlns:ns3="f5d526e5-4aff-40bf-89e7-7828ebada498" xmlns:ns4="26751174-7488-4d67-aeac-e7a77d28b50d" targetNamespace="http://schemas.microsoft.com/office/2006/metadata/properties" ma:root="true" ma:fieldsID="f82cc7268f2c9fd0b7976089b9e9e8e1" ns3:_="" ns4:_="">
    <xsd:import namespace="f5d526e5-4aff-40bf-89e7-7828ebada498"/>
    <xsd:import namespace="26751174-7488-4d67-aeac-e7a77d28b50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526e5-4aff-40bf-89e7-7828ebada4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751174-7488-4d67-aeac-e7a77d28b50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5d526e5-4aff-40bf-89e7-7828ebada49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CCDCCF1-9BC4-4453-8292-13AFBEC4C7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d526e5-4aff-40bf-89e7-7828ebada498"/>
    <ds:schemaRef ds:uri="26751174-7488-4d67-aeac-e7a77d28b5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E327FC8-7522-4F89-B9FF-EEB532BF3656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26751174-7488-4d67-aeac-e7a77d28b50d"/>
    <ds:schemaRef ds:uri="f5d526e5-4aff-40bf-89e7-7828ebada498"/>
  </ds:schemaRefs>
</ds:datastoreItem>
</file>

<file path=customXml/itemProps3.xml><?xml version="1.0" encoding="utf-8"?>
<ds:datastoreItem xmlns:ds="http://schemas.openxmlformats.org/officeDocument/2006/customXml" ds:itemID="{51DED8E2-ADA8-4BA2-9F37-6FB31B5E157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Template Guidance</vt:lpstr>
      <vt:lpstr>ChartMaker</vt:lpstr>
      <vt:lpstr>1. Enter experiment details</vt:lpstr>
      <vt:lpstr>2. Print plate map</vt:lpstr>
      <vt:lpstr>3. Paste report.csv here</vt:lpstr>
      <vt:lpstr>4. Output</vt:lpstr>
      <vt:lpstr>5. Charts</vt:lpstr>
      <vt:lpstr>'1. Enter experiment details'!Print_Area</vt:lpstr>
      <vt:lpstr>'2. Print plate map'!Print_Area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Stephanie Reikine</cp:lastModifiedBy>
  <cp:revision/>
  <cp:lastPrinted>2024-10-14T13:43:17Z</cp:lastPrinted>
  <dcterms:created xsi:type="dcterms:W3CDTF">2024-03-27T19:56:44Z</dcterms:created>
  <dcterms:modified xsi:type="dcterms:W3CDTF">2025-09-29T16:06:55Z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0x0101000E8FE4F3ED1B8342A6A21B12D398AC83</vt:lpwstr>
  </property>
</Properties>
</file>